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6" yWindow="1572" windowWidth="9612" windowHeight="10536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'Sheet1'!$F$4:$AB$31</definedName>
  </definedNames>
  <calcPr fullCalcOnLoad="1"/>
</workbook>
</file>

<file path=xl/sharedStrings.xml><?xml version="1.0" encoding="utf-8"?>
<sst xmlns="http://schemas.openxmlformats.org/spreadsheetml/2006/main" count="89" uniqueCount="78">
  <si>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</si>
  <si>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</si>
  <si>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</si>
  <si>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</si>
  <si>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</si>
  <si>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</si>
  <si>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</si>
  <si>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</si>
  <si>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</si>
  <si>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</si>
  <si>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</si>
  <si>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</si>
  <si>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</si>
  <si>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</si>
  <si>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</si>
  <si>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</si>
  <si>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</si>
  <si>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</si>
  <si>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</si>
  <si>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</si>
  <si>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</si>
  <si>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</si>
  <si>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</si>
  <si>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</si>
  <si>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</si>
  <si>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</si>
  <si>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</si>
  <si>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</si>
  <si>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</si>
  <si>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</si>
  <si>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</si>
  <si>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</si>
  <si>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</si>
  <si>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</si>
  <si>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</si>
  <si>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</si>
  <si>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</si>
  <si>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</si>
  <si>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</si>
  <si>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</si>
  <si>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</si>
  <si>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</si>
  <si>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</si>
  <si>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</si>
  <si>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</si>
  <si>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</si>
  <si>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</si>
  <si>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</si>
  <si>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</si>
  <si>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</si>
  <si>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</si>
  <si>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</si>
  <si>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</si>
  <si>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</si>
  <si>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</si>
  <si>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</si>
  <si>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</si>
  <si>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</si>
  <si>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</si>
  <si>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</si>
  <si>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</si>
  <si>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</si>
  <si>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</si>
  <si>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</si>
  <si>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</si>
  <si>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</si>
  <si>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</si>
  <si>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</si>
  <si>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</si>
  <si>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</si>
  <si>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</si>
  <si>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</si>
  <si>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</si>
  <si>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</si>
  <si>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2019*</t>
  </si>
  <si>
    <t>أيار</t>
  </si>
  <si>
    <t>* تراكمي حتى نهاية شهر حزيران</t>
  </si>
  <si>
    <t>* Cumulative up to June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</si>
</sst>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0.000000000000%"/>
    <numFmt numFmtId="213" formatCode="0.0000000000000%"/>
    <numFmt numFmtId="214" formatCode="0.0000000000000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sz val="11"/>
      <color indexed="63"/>
      <name val="Droid Arabic Kufi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sz val="11"/>
      <color rgb="FF333333"/>
      <name val="Droid Arabic Kufi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50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1" fontId="53" fillId="34" borderId="15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73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214" fontId="3" fillId="0" borderId="0" xfId="8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1464"/>
  <sheetViews>
    <sheetView tabSelected="1" zoomScale="70" zoomScaleNormal="70" zoomScalePageLayoutView="0" workbookViewId="0" topLeftCell="D4">
      <pane xSplit="3" ySplit="4" topLeftCell="G8" activePane="bottomRight" state="frozen"/>
      <selection pane="topLeft" activeCell="D4" sqref="D4"/>
      <selection pane="topRight" activeCell="E4" sqref="E4"/>
      <selection pane="bottomLeft" activeCell="D8" sqref="D8"/>
      <selection pane="bottomRight" activeCell="G7" sqref="G7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10.57421875" style="8" hidden="1" customWidth="1"/>
    <col min="6" max="6" width="56.8515625" style="3" customWidth="1"/>
    <col min="7" max="9" width="26.8515625" style="3" customWidth="1"/>
    <col min="10" max="10" width="27.28125" style="3" hidden="1" customWidth="1"/>
    <col min="11" max="12" width="27.140625" style="3" hidden="1" customWidth="1"/>
    <col min="13" max="13" width="28.421875" style="3" hidden="1" customWidth="1"/>
    <col min="14" max="14" width="26.7109375" style="3" hidden="1" customWidth="1"/>
    <col min="15" max="15" width="25.57421875" style="3" hidden="1" customWidth="1"/>
    <col min="16" max="17" width="23.140625" style="3" hidden="1" customWidth="1"/>
    <col min="18" max="18" width="19.140625" style="3" hidden="1" customWidth="1"/>
    <col min="19" max="19" width="19.57421875" style="3" hidden="1" customWidth="1"/>
    <col min="20" max="20" width="19.421875" style="3" hidden="1" customWidth="1"/>
    <col min="21" max="21" width="19.8515625" style="3" hidden="1" customWidth="1"/>
    <col min="22" max="22" width="19.7109375" style="3" hidden="1" customWidth="1"/>
    <col min="23" max="23" width="17.57421875" style="3" hidden="1" customWidth="1"/>
    <col min="24" max="24" width="17.28125" style="3" hidden="1" customWidth="1"/>
    <col min="25" max="25" width="17.28125" style="3" customWidth="1"/>
    <col min="26" max="26" width="15.57421875" style="3" customWidth="1"/>
    <col min="27" max="27" width="15.421875" style="3" customWidth="1"/>
    <col min="28" max="28" width="15.00390625" style="3" customWidth="1"/>
    <col min="29" max="29" width="46.57421875" style="8" bestFit="1" customWidth="1"/>
    <col min="30" max="30" width="10.00390625" style="8" bestFit="1" customWidth="1"/>
    <col min="31" max="31" width="20.140625" style="8" bestFit="1" customWidth="1"/>
    <col min="32" max="16384" width="9.140625" style="8" customWidth="1"/>
  </cols>
  <sheetData>
    <row r="2" spans="2:29" ht="24" customHeight="1">
      <c r="B2" s="1"/>
      <c r="F2" s="89" t="s">
        <v>46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2:29" ht="24.75" customHeight="1">
      <c r="B3" s="5"/>
      <c r="C3" s="1"/>
      <c r="D3" s="1"/>
      <c r="E3" s="1"/>
      <c r="F3" s="89" t="s">
        <v>37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2:29" ht="26.25" customHeight="1">
      <c r="B4" s="10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0"/>
      <c r="AC4" s="4"/>
    </row>
    <row r="5" spans="6:29" ht="18.75" customHeight="1">
      <c r="F5" s="43"/>
      <c r="G5" s="43"/>
      <c r="H5" s="43"/>
      <c r="I5" s="43"/>
      <c r="J5" s="94">
        <v>2019</v>
      </c>
      <c r="K5" s="95"/>
      <c r="L5" s="96"/>
      <c r="M5" s="93">
        <v>2018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68"/>
      <c r="Z5" s="49"/>
      <c r="AA5" s="90">
        <v>2017</v>
      </c>
      <c r="AB5" s="90">
        <v>2016</v>
      </c>
      <c r="AC5" s="44"/>
    </row>
    <row r="6" spans="6:31" s="1" customFormat="1" ht="20.25" customHeight="1">
      <c r="F6" s="45"/>
      <c r="G6" s="81" t="s">
        <v>58</v>
      </c>
      <c r="H6" s="81" t="s">
        <v>75</v>
      </c>
      <c r="I6" s="81" t="s">
        <v>54</v>
      </c>
      <c r="J6" s="81" t="s">
        <v>53</v>
      </c>
      <c r="K6" s="81" t="s">
        <v>51</v>
      </c>
      <c r="L6" s="81" t="s">
        <v>49</v>
      </c>
      <c r="M6" s="57" t="s">
        <v>70</v>
      </c>
      <c r="N6" s="57" t="s">
        <v>68</v>
      </c>
      <c r="O6" s="57" t="s">
        <v>67</v>
      </c>
      <c r="P6" s="57" t="s">
        <v>65</v>
      </c>
      <c r="Q6" s="57" t="s">
        <v>62</v>
      </c>
      <c r="R6" s="55" t="s">
        <v>60</v>
      </c>
      <c r="S6" s="50" t="s">
        <v>58</v>
      </c>
      <c r="T6" s="50" t="s">
        <v>56</v>
      </c>
      <c r="U6" s="50" t="s">
        <v>54</v>
      </c>
      <c r="V6" s="50" t="s">
        <v>53</v>
      </c>
      <c r="W6" s="50" t="s">
        <v>51</v>
      </c>
      <c r="X6" s="51" t="s">
        <v>49</v>
      </c>
      <c r="Y6" s="69" t="s">
        <v>74</v>
      </c>
      <c r="Z6" s="52">
        <v>2018</v>
      </c>
      <c r="AA6" s="91"/>
      <c r="AB6" s="91"/>
      <c r="AC6" s="46"/>
      <c r="AE6" s="20"/>
    </row>
    <row r="7" spans="6:31" s="1" customFormat="1" ht="18.75" customHeight="1">
      <c r="F7" s="47"/>
      <c r="G7" s="53" t="s">
        <v>59</v>
      </c>
      <c r="H7" s="53" t="s">
        <v>57</v>
      </c>
      <c r="I7" s="53" t="s">
        <v>55</v>
      </c>
      <c r="J7" s="53" t="s">
        <v>52</v>
      </c>
      <c r="K7" s="53" t="s">
        <v>50</v>
      </c>
      <c r="L7" s="53" t="s">
        <v>47</v>
      </c>
      <c r="M7" s="53" t="s">
        <v>71</v>
      </c>
      <c r="N7" s="53" t="s">
        <v>69</v>
      </c>
      <c r="O7" s="53" t="s">
        <v>66</v>
      </c>
      <c r="P7" s="53" t="s">
        <v>64</v>
      </c>
      <c r="Q7" s="53" t="s">
        <v>63</v>
      </c>
      <c r="R7" s="53" t="s">
        <v>61</v>
      </c>
      <c r="S7" s="53" t="s">
        <v>59</v>
      </c>
      <c r="T7" s="53" t="s">
        <v>57</v>
      </c>
      <c r="U7" s="53" t="s">
        <v>55</v>
      </c>
      <c r="V7" s="53" t="s">
        <v>52</v>
      </c>
      <c r="W7" s="53" t="s">
        <v>50</v>
      </c>
      <c r="X7" s="54" t="s">
        <v>47</v>
      </c>
      <c r="Y7" s="70"/>
      <c r="Z7" s="54"/>
      <c r="AA7" s="92"/>
      <c r="AB7" s="92"/>
      <c r="AC7" s="48"/>
      <c r="AE7" s="20"/>
    </row>
    <row r="8" spans="4:29" s="1" customFormat="1" ht="33.75" customHeight="1">
      <c r="D8" s="80"/>
      <c r="F8" s="13" t="s">
        <v>26</v>
      </c>
      <c r="G8" s="41">
        <v>192</v>
      </c>
      <c r="H8" s="41">
        <v>192</v>
      </c>
      <c r="I8" s="41">
        <v>192</v>
      </c>
      <c r="J8" s="41">
        <v>193</v>
      </c>
      <c r="K8" s="41">
        <v>194</v>
      </c>
      <c r="L8" s="41">
        <v>195</v>
      </c>
      <c r="M8" s="41">
        <v>195</v>
      </c>
      <c r="N8" s="41">
        <v>196</v>
      </c>
      <c r="O8" s="41">
        <v>195</v>
      </c>
      <c r="P8" s="41">
        <v>195</v>
      </c>
      <c r="Q8" s="41">
        <v>195</v>
      </c>
      <c r="R8" s="41">
        <v>195</v>
      </c>
      <c r="S8" s="41">
        <v>194</v>
      </c>
      <c r="T8" s="41">
        <v>194</v>
      </c>
      <c r="U8" s="41">
        <v>194</v>
      </c>
      <c r="V8" s="41">
        <v>194</v>
      </c>
      <c r="W8" s="41">
        <v>194</v>
      </c>
      <c r="X8" s="41">
        <v>194</v>
      </c>
      <c r="Y8" s="71">
        <f>G8</f>
        <v>192</v>
      </c>
      <c r="Z8" s="26">
        <v>195</v>
      </c>
      <c r="AA8" s="26">
        <v>194</v>
      </c>
      <c r="AB8" s="27">
        <v>224</v>
      </c>
      <c r="AC8" s="14" t="s">
        <v>27</v>
      </c>
    </row>
    <row r="9" spans="3:31" s="1" customFormat="1" ht="29.25" customHeight="1">
      <c r="C9" s="25"/>
      <c r="D9" s="80"/>
      <c r="E9" s="25"/>
      <c r="F9" s="13" t="s">
        <v>0</v>
      </c>
      <c r="G9" s="17">
        <v>15450.76886025</v>
      </c>
      <c r="H9" s="17">
        <v>14934.002977549997</v>
      </c>
      <c r="I9" s="17">
        <f>14950654423.59/1000000</f>
        <v>14950.65442359</v>
      </c>
      <c r="J9" s="17">
        <v>15809.91523611</v>
      </c>
      <c r="K9" s="17">
        <v>16543.660287450002</v>
      </c>
      <c r="L9" s="17">
        <v>16379.057402</v>
      </c>
      <c r="M9" s="63">
        <v>16122.694185949998</v>
      </c>
      <c r="N9" s="37">
        <v>15751.106436510001</v>
      </c>
      <c r="O9" s="37">
        <v>16328.21398966</v>
      </c>
      <c r="P9" s="37">
        <v>16536.32495429</v>
      </c>
      <c r="Q9" s="37">
        <v>16595.76646841</v>
      </c>
      <c r="R9" s="37">
        <v>16815.07384715</v>
      </c>
      <c r="S9" s="37">
        <v>17195.865744540002</v>
      </c>
      <c r="T9" s="37">
        <v>17475.605556630002</v>
      </c>
      <c r="U9" s="37">
        <v>18369.15251</v>
      </c>
      <c r="V9" s="37">
        <v>18050.493377480005</v>
      </c>
      <c r="W9" s="37">
        <v>17942.412441959998</v>
      </c>
      <c r="X9" s="37">
        <v>17354.54434233</v>
      </c>
      <c r="Y9" s="82">
        <f>G9</f>
        <v>15450.76886025</v>
      </c>
      <c r="Z9" s="17">
        <v>16122.694185949998</v>
      </c>
      <c r="AA9" s="17">
        <v>16962.55080172</v>
      </c>
      <c r="AB9" s="28">
        <v>17339.38485128</v>
      </c>
      <c r="AC9" s="14" t="s">
        <v>3</v>
      </c>
      <c r="AD9" s="35"/>
      <c r="AE9" s="20"/>
    </row>
    <row r="10" spans="2:31" s="1" customFormat="1" ht="29.25" customHeight="1">
      <c r="B10" s="10"/>
      <c r="C10" s="25"/>
      <c r="D10" s="80"/>
      <c r="E10" s="25"/>
      <c r="F10" s="7" t="s">
        <v>12</v>
      </c>
      <c r="G10" s="64">
        <v>97.180875</v>
      </c>
      <c r="H10" s="64">
        <v>82.75829</v>
      </c>
      <c r="I10" s="64">
        <f>134078961/1000000</f>
        <v>134.078961</v>
      </c>
      <c r="J10" s="64">
        <v>165.949048</v>
      </c>
      <c r="K10" s="64">
        <v>97.204165</v>
      </c>
      <c r="L10" s="64">
        <v>90.89437</v>
      </c>
      <c r="M10" s="64">
        <v>592.07912</v>
      </c>
      <c r="N10" s="38">
        <v>100.97684</v>
      </c>
      <c r="O10" s="38">
        <v>464.008847</v>
      </c>
      <c r="P10" s="38">
        <v>84.03628</v>
      </c>
      <c r="Q10" s="38">
        <v>191.619322</v>
      </c>
      <c r="R10" s="38">
        <v>105.518398</v>
      </c>
      <c r="S10" s="38">
        <v>74.870297</v>
      </c>
      <c r="T10" s="38">
        <v>207.481753</v>
      </c>
      <c r="U10" s="38">
        <v>114.12441</v>
      </c>
      <c r="V10" s="38">
        <v>131.668343</v>
      </c>
      <c r="W10" s="38">
        <v>138.919378</v>
      </c>
      <c r="X10" s="38">
        <v>114.022994</v>
      </c>
      <c r="Y10" s="82">
        <f>SUM(G10:L10)</f>
        <v>668.065709</v>
      </c>
      <c r="Z10" s="17">
        <v>2319.325982</v>
      </c>
      <c r="AA10" s="17">
        <v>2926.215205</v>
      </c>
      <c r="AB10" s="28">
        <v>2329.466133</v>
      </c>
      <c r="AC10" s="7" t="s">
        <v>8</v>
      </c>
      <c r="AD10" s="35"/>
      <c r="AE10" s="35"/>
    </row>
    <row r="11" spans="2:31" s="1" customFormat="1" ht="29.25" customHeight="1">
      <c r="B11" s="10"/>
      <c r="D11" s="80"/>
      <c r="E11" s="25"/>
      <c r="F11" s="7" t="s">
        <v>13</v>
      </c>
      <c r="G11" s="24">
        <f>G10/G14</f>
        <v>5.7165220588235295</v>
      </c>
      <c r="H11" s="24">
        <f>H10/H14</f>
        <v>3.9408709523809526</v>
      </c>
      <c r="I11" s="24">
        <f>I10/I14</f>
        <v>6.094498227272727</v>
      </c>
      <c r="J11" s="24">
        <f>+J10/J14</f>
        <v>7.902335619047619</v>
      </c>
      <c r="K11" s="24">
        <f>+K10/K14</f>
        <v>4.86020825</v>
      </c>
      <c r="L11" s="24">
        <f>+L10/L14</f>
        <v>4.328303333333333</v>
      </c>
      <c r="M11" s="24">
        <f>+M10/M14</f>
        <v>28.194243809523808</v>
      </c>
      <c r="N11" s="9">
        <f>N10/N14</f>
        <v>5.048842</v>
      </c>
      <c r="O11" s="9">
        <f>+O10/O14</f>
        <v>20.174297695652175</v>
      </c>
      <c r="P11" s="9">
        <f>+P10/P14</f>
        <v>4.201814000000001</v>
      </c>
      <c r="Q11" s="9">
        <f aca="true" t="shared" si="0" ref="Q11:X11">+Q10/Q14</f>
        <v>10.64551788888889</v>
      </c>
      <c r="R11" s="9">
        <f t="shared" si="0"/>
        <v>4.587756434782609</v>
      </c>
      <c r="S11" s="9">
        <f t="shared" si="0"/>
        <v>4.159460944444444</v>
      </c>
      <c r="T11" s="9">
        <f t="shared" si="0"/>
        <v>9.430988772727273</v>
      </c>
      <c r="U11" s="9">
        <f t="shared" si="0"/>
        <v>5.187473181818182</v>
      </c>
      <c r="V11" s="9">
        <f t="shared" si="0"/>
        <v>6.269921095238095</v>
      </c>
      <c r="W11" s="9">
        <f t="shared" si="0"/>
        <v>6.9459689</v>
      </c>
      <c r="X11" s="9">
        <f t="shared" si="0"/>
        <v>5.182863363636364</v>
      </c>
      <c r="Y11" s="73">
        <f>+Y10/Y14</f>
        <v>5.475948434426229</v>
      </c>
      <c r="Z11" s="9">
        <v>9.277303927999998</v>
      </c>
      <c r="AA11" s="9">
        <v>11.84702512145749</v>
      </c>
      <c r="AB11" s="28">
        <v>9.50802503265306</v>
      </c>
      <c r="AC11" s="7" t="s">
        <v>9</v>
      </c>
      <c r="AE11" s="35"/>
    </row>
    <row r="12" spans="2:31" s="1" customFormat="1" ht="29.25" customHeight="1">
      <c r="B12" s="10"/>
      <c r="C12" s="25"/>
      <c r="D12" s="80"/>
      <c r="E12" s="25"/>
      <c r="F12" s="7" t="s">
        <v>14</v>
      </c>
      <c r="G12" s="64">
        <v>92.824204</v>
      </c>
      <c r="H12" s="64">
        <v>79.877412</v>
      </c>
      <c r="I12" s="64">
        <f>112130693/1000000</f>
        <v>112.130693</v>
      </c>
      <c r="J12" s="64">
        <v>103.191757</v>
      </c>
      <c r="K12" s="64">
        <v>80.482007</v>
      </c>
      <c r="L12" s="64">
        <v>65.748603</v>
      </c>
      <c r="M12" s="64">
        <v>187.261371</v>
      </c>
      <c r="N12" s="38">
        <v>87.919267</v>
      </c>
      <c r="O12" s="38">
        <v>139.134532</v>
      </c>
      <c r="P12" s="38">
        <v>80.729908</v>
      </c>
      <c r="Q12" s="38">
        <v>74.238788</v>
      </c>
      <c r="R12" s="38">
        <v>72.60891</v>
      </c>
      <c r="S12" s="38">
        <v>60.358218</v>
      </c>
      <c r="T12" s="38">
        <v>120.161523</v>
      </c>
      <c r="U12" s="38">
        <v>102.007419</v>
      </c>
      <c r="V12" s="38">
        <v>107.612703</v>
      </c>
      <c r="W12" s="38">
        <v>117.608819</v>
      </c>
      <c r="X12" s="38">
        <v>96.240442</v>
      </c>
      <c r="Y12" s="82">
        <f>SUM(G12:L12)</f>
        <v>534.254676</v>
      </c>
      <c r="Z12" s="17">
        <v>1245.8819</v>
      </c>
      <c r="AA12" s="17">
        <v>1716.738662</v>
      </c>
      <c r="AB12" s="28">
        <v>1836.711983</v>
      </c>
      <c r="AC12" s="7" t="s">
        <v>10</v>
      </c>
      <c r="AE12" s="35"/>
    </row>
    <row r="13" spans="2:31" s="1" customFormat="1" ht="29.25" customHeight="1">
      <c r="B13" s="10"/>
      <c r="D13" s="80"/>
      <c r="F13" s="7" t="s">
        <v>15</v>
      </c>
      <c r="G13" s="64">
        <v>43.892</v>
      </c>
      <c r="H13" s="64">
        <v>35.73</v>
      </c>
      <c r="I13" s="64">
        <f>43828/1000</f>
        <v>43.828</v>
      </c>
      <c r="J13" s="64">
        <v>44.638</v>
      </c>
      <c r="K13" s="64">
        <v>39.43</v>
      </c>
      <c r="L13" s="64">
        <v>35.917</v>
      </c>
      <c r="M13" s="64">
        <v>35.616</v>
      </c>
      <c r="N13" s="38">
        <v>46.345</v>
      </c>
      <c r="O13" s="38">
        <v>57.972</v>
      </c>
      <c r="P13" s="38">
        <v>36.891</v>
      </c>
      <c r="Q13" s="38">
        <v>29.473</v>
      </c>
      <c r="R13" s="38">
        <v>31.403</v>
      </c>
      <c r="S13" s="38">
        <v>26.583</v>
      </c>
      <c r="T13" s="38">
        <v>46.877</v>
      </c>
      <c r="U13" s="38">
        <v>51.855</v>
      </c>
      <c r="V13" s="38">
        <v>52.053</v>
      </c>
      <c r="W13" s="38">
        <v>49.465</v>
      </c>
      <c r="X13" s="38">
        <v>47.221</v>
      </c>
      <c r="Y13" s="72">
        <f>SUM(G13:L13)</f>
        <v>243.435</v>
      </c>
      <c r="Z13" s="17">
        <v>511.754</v>
      </c>
      <c r="AA13" s="17">
        <v>717.465</v>
      </c>
      <c r="AB13" s="28">
        <v>786.156</v>
      </c>
      <c r="AC13" s="7" t="s">
        <v>11</v>
      </c>
      <c r="AE13" s="35"/>
    </row>
    <row r="14" spans="2:31" s="1" customFormat="1" ht="29.25" customHeight="1">
      <c r="B14" s="10"/>
      <c r="D14" s="80"/>
      <c r="F14" s="7" t="s">
        <v>2</v>
      </c>
      <c r="G14" s="65">
        <v>17</v>
      </c>
      <c r="H14" s="65">
        <v>21</v>
      </c>
      <c r="I14" s="65">
        <v>22</v>
      </c>
      <c r="J14" s="65">
        <v>21</v>
      </c>
      <c r="K14" s="65">
        <v>20</v>
      </c>
      <c r="L14" s="65">
        <v>21</v>
      </c>
      <c r="M14" s="65">
        <v>21</v>
      </c>
      <c r="N14" s="41">
        <v>20</v>
      </c>
      <c r="O14" s="41">
        <v>23</v>
      </c>
      <c r="P14" s="41">
        <v>20</v>
      </c>
      <c r="Q14" s="41">
        <v>18</v>
      </c>
      <c r="R14" s="41">
        <v>23</v>
      </c>
      <c r="S14" s="41">
        <v>18</v>
      </c>
      <c r="T14" s="41">
        <v>22</v>
      </c>
      <c r="U14" s="41">
        <v>22</v>
      </c>
      <c r="V14" s="41">
        <v>21</v>
      </c>
      <c r="W14" s="41">
        <v>20</v>
      </c>
      <c r="X14" s="41">
        <v>22</v>
      </c>
      <c r="Y14" s="71">
        <f>SUM(G14:L14)</f>
        <v>122</v>
      </c>
      <c r="Z14" s="26">
        <v>250</v>
      </c>
      <c r="AA14" s="26">
        <v>247</v>
      </c>
      <c r="AB14" s="27">
        <v>245</v>
      </c>
      <c r="AC14" s="7" t="s">
        <v>1</v>
      </c>
      <c r="AD14" s="6"/>
      <c r="AE14" s="35"/>
    </row>
    <row r="15" spans="2:31" s="1" customFormat="1" ht="29.25" customHeight="1">
      <c r="B15" s="6"/>
      <c r="D15" s="80"/>
      <c r="F15" s="7" t="s">
        <v>22</v>
      </c>
      <c r="G15" s="28">
        <v>1.3562048665787823</v>
      </c>
      <c r="H15" s="75">
        <v>1.1716682306951887</v>
      </c>
      <c r="I15" s="75">
        <v>1.64476999672868</v>
      </c>
      <c r="J15" s="75">
        <v>1.5112123687615664</v>
      </c>
      <c r="K15" s="75">
        <v>1.1784508986430204</v>
      </c>
      <c r="L15" s="38">
        <v>0.9622251661910018</v>
      </c>
      <c r="M15" s="38">
        <v>2.750787990473083</v>
      </c>
      <c r="N15" s="38">
        <v>1.3</v>
      </c>
      <c r="O15" s="38">
        <v>2.0565135854548493</v>
      </c>
      <c r="P15" s="38">
        <v>1.1932490817917158</v>
      </c>
      <c r="Q15" s="38">
        <v>1.097331298476985</v>
      </c>
      <c r="R15" s="38">
        <v>1.0776202158465535</v>
      </c>
      <c r="S15" s="38">
        <v>0.8957678452912408</v>
      </c>
      <c r="T15" s="38">
        <v>1.7857338347108083</v>
      </c>
      <c r="U15" s="38">
        <v>1.5166214451618076</v>
      </c>
      <c r="V15" s="38">
        <v>1.957612834442175</v>
      </c>
      <c r="W15" s="38">
        <v>1.748579258098408</v>
      </c>
      <c r="X15" s="38">
        <v>1.452606010714127</v>
      </c>
      <c r="Y15" s="72">
        <f>SUM(G15:L15)</f>
        <v>7.824531527598239</v>
      </c>
      <c r="Z15" s="17">
        <v>18.832423400461757</v>
      </c>
      <c r="AA15" s="17">
        <v>25.700294052490758</v>
      </c>
      <c r="AB15" s="28">
        <v>27.20623090091506</v>
      </c>
      <c r="AC15" s="7" t="s">
        <v>21</v>
      </c>
      <c r="AE15" s="35"/>
    </row>
    <row r="16" spans="2:31" s="1" customFormat="1" ht="29.25" customHeight="1">
      <c r="B16" s="5"/>
      <c r="C16" s="25"/>
      <c r="D16" s="80"/>
      <c r="E16" s="25"/>
      <c r="F16" s="7" t="s">
        <v>29</v>
      </c>
      <c r="G16" s="28">
        <v>1880.1052234518506</v>
      </c>
      <c r="H16" s="28">
        <v>1806.4956002954038</v>
      </c>
      <c r="I16" s="28">
        <v>1811.4491047554068</v>
      </c>
      <c r="J16" s="28">
        <v>1914.2792362729892</v>
      </c>
      <c r="K16" s="28">
        <v>1992.1246489252458</v>
      </c>
      <c r="L16" s="28">
        <v>1951.6157974037662</v>
      </c>
      <c r="M16" s="38">
        <v>1908.807329083597</v>
      </c>
      <c r="N16" s="38">
        <v>1863.1267951180996</v>
      </c>
      <c r="O16" s="38">
        <v>1958.6774835090841</v>
      </c>
      <c r="P16" s="38">
        <v>1975.6341525988692</v>
      </c>
      <c r="Q16" s="38">
        <v>1985.8077633704727</v>
      </c>
      <c r="R16" s="38">
        <v>2007.8176774422745</v>
      </c>
      <c r="S16" s="38">
        <v>2070.444979239369</v>
      </c>
      <c r="T16" s="38">
        <v>2095.983257952652</v>
      </c>
      <c r="U16" s="38">
        <v>2191.516083139041</v>
      </c>
      <c r="V16" s="38">
        <v>2233.262873985137</v>
      </c>
      <c r="W16" s="38">
        <v>2219.673612694277</v>
      </c>
      <c r="X16" s="38">
        <v>2193.295789254176</v>
      </c>
      <c r="Y16" s="82">
        <f>G16</f>
        <v>1880.1052234518506</v>
      </c>
      <c r="Z16" s="28">
        <v>1908.807329083597</v>
      </c>
      <c r="AA16" s="28">
        <v>2126.7848573527567</v>
      </c>
      <c r="AB16" s="28">
        <v>2170.2908792013122</v>
      </c>
      <c r="AC16" s="7" t="s">
        <v>48</v>
      </c>
      <c r="AE16" s="35"/>
    </row>
    <row r="17" spans="2:30" s="1" customFormat="1" ht="29.25" customHeight="1">
      <c r="B17" s="5"/>
      <c r="C17" s="25"/>
      <c r="D17" s="80"/>
      <c r="E17" s="25"/>
      <c r="F17" s="7" t="s">
        <v>28</v>
      </c>
      <c r="G17" s="28">
        <v>3640.0660541921275</v>
      </c>
      <c r="H17" s="28">
        <v>3500.836117314109</v>
      </c>
      <c r="I17" s="28">
        <v>3503.669542552203</v>
      </c>
      <c r="J17" s="28">
        <v>3729.50581647835</v>
      </c>
      <c r="K17" s="28">
        <v>3920.0845609626963</v>
      </c>
      <c r="L17" s="28">
        <v>3872.5014738028494</v>
      </c>
      <c r="M17" s="38">
        <v>3797.0892427555327</v>
      </c>
      <c r="N17" s="38">
        <v>3704.3971343179355</v>
      </c>
      <c r="O17" s="38">
        <v>3850.6890320859193</v>
      </c>
      <c r="P17" s="38">
        <v>3904.2956276216196</v>
      </c>
      <c r="Q17" s="38">
        <v>3922.484425385404</v>
      </c>
      <c r="R17" s="38">
        <v>3976.2299280899283</v>
      </c>
      <c r="S17" s="38">
        <v>4073.774876612215</v>
      </c>
      <c r="T17" s="38">
        <v>4143.849812476027</v>
      </c>
      <c r="U17" s="38">
        <v>4376.50966538538</v>
      </c>
      <c r="V17" s="38">
        <v>4290.844397312526</v>
      </c>
      <c r="W17" s="38">
        <v>4262.294746466363</v>
      </c>
      <c r="X17" s="38">
        <v>4115.789116230019</v>
      </c>
      <c r="Y17" s="82">
        <f>G17</f>
        <v>3640.0660541921275</v>
      </c>
      <c r="Z17" s="28">
        <v>3797.0892427555327</v>
      </c>
      <c r="AA17" s="28">
        <v>4009.43767360466</v>
      </c>
      <c r="AB17" s="28">
        <v>4069.722524149665</v>
      </c>
      <c r="AC17" s="7" t="s">
        <v>38</v>
      </c>
      <c r="AD17" s="6"/>
    </row>
    <row r="18" spans="2:31" s="1" customFormat="1" ht="29.25" customHeight="1">
      <c r="B18" s="5"/>
      <c r="C18" s="25"/>
      <c r="D18" s="80"/>
      <c r="E18" s="25"/>
      <c r="F18" s="7" t="s">
        <v>30</v>
      </c>
      <c r="G18" s="88">
        <v>0.55</v>
      </c>
      <c r="H18" s="33">
        <f>1066/1000</f>
        <v>1.066</v>
      </c>
      <c r="I18" s="33">
        <f>250/1000</f>
        <v>0.25</v>
      </c>
      <c r="J18" s="33">
        <v>0.87</v>
      </c>
      <c r="K18" s="33">
        <v>1.553</v>
      </c>
      <c r="L18" s="33">
        <v>2.411</v>
      </c>
      <c r="M18" s="33">
        <v>2.27</v>
      </c>
      <c r="N18" s="33">
        <f>3950/1000</f>
        <v>3.95</v>
      </c>
      <c r="O18" s="33">
        <v>2.37</v>
      </c>
      <c r="P18" s="33">
        <v>1.15</v>
      </c>
      <c r="Q18" s="33">
        <v>1.724</v>
      </c>
      <c r="R18" s="33">
        <v>2.815</v>
      </c>
      <c r="S18" s="33">
        <v>1.2</v>
      </c>
      <c r="T18" s="33">
        <v>2.1</v>
      </c>
      <c r="U18" s="33">
        <v>4.11</v>
      </c>
      <c r="V18" s="33">
        <v>4.22</v>
      </c>
      <c r="W18" s="33">
        <v>3.885</v>
      </c>
      <c r="X18" s="33">
        <v>2.15</v>
      </c>
      <c r="Y18" s="72">
        <f>SUM(G18:L18)</f>
        <v>6.699999999999999</v>
      </c>
      <c r="Z18" s="33">
        <v>31.943999999999996</v>
      </c>
      <c r="AA18" s="33">
        <v>15.706000000000001</v>
      </c>
      <c r="AB18" s="28">
        <v>0</v>
      </c>
      <c r="AC18" s="7" t="s">
        <v>39</v>
      </c>
      <c r="AD18" s="6"/>
      <c r="AE18" s="84"/>
    </row>
    <row r="19" spans="2:31" s="1" customFormat="1" ht="29.25" customHeight="1">
      <c r="B19" s="5"/>
      <c r="C19" s="25"/>
      <c r="D19" s="80"/>
      <c r="E19" s="25"/>
      <c r="F19" s="7" t="s">
        <v>31</v>
      </c>
      <c r="G19" s="88">
        <v>0.055</v>
      </c>
      <c r="H19" s="33">
        <f>106600/1000000</f>
        <v>0.1066</v>
      </c>
      <c r="I19" s="33">
        <f>25000/1000000</f>
        <v>0.025</v>
      </c>
      <c r="J19" s="33">
        <v>0.087</v>
      </c>
      <c r="K19" s="33">
        <v>0.1553</v>
      </c>
      <c r="L19" s="33">
        <v>0.2411</v>
      </c>
      <c r="M19" s="33">
        <v>0.227</v>
      </c>
      <c r="N19" s="33">
        <f>395000/1000000</f>
        <v>0.395</v>
      </c>
      <c r="O19" s="33">
        <v>0.237</v>
      </c>
      <c r="P19" s="33">
        <v>0.115</v>
      </c>
      <c r="Q19" s="33">
        <v>0.1724</v>
      </c>
      <c r="R19" s="33">
        <v>0.2815</v>
      </c>
      <c r="S19" s="33">
        <v>0.12</v>
      </c>
      <c r="T19" s="33">
        <f>210000/1000000</f>
        <v>0.21</v>
      </c>
      <c r="U19" s="33">
        <v>0.411</v>
      </c>
      <c r="V19" s="33">
        <v>0.422</v>
      </c>
      <c r="W19" s="33">
        <f>388500/1000000</f>
        <v>0.3885</v>
      </c>
      <c r="X19" s="33">
        <v>0.215</v>
      </c>
      <c r="Y19" s="72">
        <f>SUM(G19:L19)</f>
        <v>0.6699999999999999</v>
      </c>
      <c r="Z19" s="33">
        <v>3.1944</v>
      </c>
      <c r="AA19" s="33">
        <v>1.8538000000000001</v>
      </c>
      <c r="AB19" s="28">
        <v>0</v>
      </c>
      <c r="AC19" s="7" t="s">
        <v>40</v>
      </c>
      <c r="AD19" s="6"/>
      <c r="AE19" s="5"/>
    </row>
    <row r="20" spans="2:30" s="1" customFormat="1" ht="29.25" customHeight="1">
      <c r="B20" s="5"/>
      <c r="C20" s="25"/>
      <c r="D20" s="80"/>
      <c r="E20" s="25"/>
      <c r="F20" s="7" t="s">
        <v>32</v>
      </c>
      <c r="G20" s="66">
        <v>12.054080452351108</v>
      </c>
      <c r="H20" s="66">
        <v>11.593501846298954</v>
      </c>
      <c r="I20" s="66">
        <v>11.602885124929662</v>
      </c>
      <c r="J20" s="66">
        <v>12.878380982148725</v>
      </c>
      <c r="K20" s="66">
        <v>14.936806086637748</v>
      </c>
      <c r="L20" s="66">
        <v>18.631606069780922</v>
      </c>
      <c r="M20" s="66">
        <v>17.905766965084013</v>
      </c>
      <c r="N20" s="38">
        <v>17.464346443884484</v>
      </c>
      <c r="O20" s="38">
        <v>18.161222463695903</v>
      </c>
      <c r="P20" s="38">
        <v>19.12842231620917</v>
      </c>
      <c r="Q20" s="38">
        <v>19.217535190395328</v>
      </c>
      <c r="R20" s="38">
        <v>19.481004153011785</v>
      </c>
      <c r="S20" s="38">
        <v>19.805038526524314</v>
      </c>
      <c r="T20" s="38">
        <v>20.151838585568875</v>
      </c>
      <c r="U20" s="38">
        <v>21.283280122628344</v>
      </c>
      <c r="V20" s="38">
        <v>23.23645475195151</v>
      </c>
      <c r="W20" s="38">
        <v>21.613124073205217</v>
      </c>
      <c r="X20" s="38">
        <v>19.8978023595834</v>
      </c>
      <c r="Y20" s="72">
        <f>G20</f>
        <v>12.054080452351108</v>
      </c>
      <c r="Z20" s="29">
        <v>17.905766965084013</v>
      </c>
      <c r="AA20" s="29">
        <v>19.538947828152924</v>
      </c>
      <c r="AB20" s="29">
        <v>16.5498105636473</v>
      </c>
      <c r="AC20" s="7" t="s">
        <v>41</v>
      </c>
      <c r="AD20" s="6"/>
    </row>
    <row r="21" spans="2:30" s="1" customFormat="1" ht="29.25" customHeight="1">
      <c r="B21" s="5"/>
      <c r="C21" s="25"/>
      <c r="D21" s="80"/>
      <c r="E21" s="25"/>
      <c r="F21" s="7" t="s">
        <v>33</v>
      </c>
      <c r="G21" s="66">
        <v>1.1121660200940138</v>
      </c>
      <c r="H21" s="66">
        <v>1.0696708768719059</v>
      </c>
      <c r="I21" s="66">
        <v>1.070536622184574</v>
      </c>
      <c r="J21" s="66">
        <v>1.1279254191107733</v>
      </c>
      <c r="K21" s="66">
        <v>1.1875777473566191</v>
      </c>
      <c r="L21" s="66">
        <v>1.1825860930430343</v>
      </c>
      <c r="M21" s="66">
        <v>1.1486919363198629</v>
      </c>
      <c r="N21" s="38">
        <v>1.119280901876255</v>
      </c>
      <c r="O21" s="38">
        <v>1.163943324398433</v>
      </c>
      <c r="P21" s="38">
        <v>1.1931463111125535</v>
      </c>
      <c r="Q21" s="38">
        <v>1.1987047777414375</v>
      </c>
      <c r="R21" s="38">
        <v>1.2151293148172473</v>
      </c>
      <c r="S21" s="38">
        <v>1.2462089765057185</v>
      </c>
      <c r="T21" s="38">
        <v>1.268030966200676</v>
      </c>
      <c r="U21" s="38">
        <v>1.339225606796126</v>
      </c>
      <c r="V21" s="38">
        <v>1.3131023406071498</v>
      </c>
      <c r="W21" s="38">
        <v>1.303136917121413</v>
      </c>
      <c r="X21" s="38">
        <v>1.2589758862598734</v>
      </c>
      <c r="Y21" s="72">
        <f>G21</f>
        <v>1.1121660200940138</v>
      </c>
      <c r="Z21" s="29">
        <v>1.1486919363198629</v>
      </c>
      <c r="AA21" s="29">
        <v>1.2258151996541793</v>
      </c>
      <c r="AB21" s="29">
        <v>1.246479157423328</v>
      </c>
      <c r="AC21" s="7" t="s">
        <v>42</v>
      </c>
      <c r="AD21" s="6"/>
    </row>
    <row r="22" spans="4:30" s="1" customFormat="1" ht="29.25" customHeight="1">
      <c r="D22" s="80"/>
      <c r="F22" s="7" t="s">
        <v>34</v>
      </c>
      <c r="G22" s="76">
        <v>5.522508937677974</v>
      </c>
      <c r="H22" s="76">
        <v>5.74190334517861</v>
      </c>
      <c r="I22" s="76">
        <v>5.675964067212667</v>
      </c>
      <c r="J22" s="76">
        <v>4.416253438468472</v>
      </c>
      <c r="K22" s="76">
        <v>4.962619781153397</v>
      </c>
      <c r="L22" s="29">
        <v>4.8379659694443236</v>
      </c>
      <c r="M22" s="29">
        <v>4.961314118045462</v>
      </c>
      <c r="N22" s="29">
        <v>5.087212960966134</v>
      </c>
      <c r="O22" s="29">
        <v>4.892008220356966</v>
      </c>
      <c r="P22" s="29">
        <v>4.777323507294999</v>
      </c>
      <c r="Q22" s="29">
        <v>4.75517076895294</v>
      </c>
      <c r="R22" s="29">
        <v>4.690896557439723</v>
      </c>
      <c r="S22" s="29">
        <v>4.61092201796342</v>
      </c>
      <c r="T22" s="29">
        <v>4.532963115694025</v>
      </c>
      <c r="U22" s="29">
        <v>4.291986034420164</v>
      </c>
      <c r="V22" s="29">
        <v>3.9103616188418675</v>
      </c>
      <c r="W22" s="29">
        <v>4.256794980776716</v>
      </c>
      <c r="X22" s="38">
        <v>4.426781743645585</v>
      </c>
      <c r="Y22" s="72">
        <f>G22</f>
        <v>5.522508937677974</v>
      </c>
      <c r="Z22" s="29">
        <v>4.961314118045462</v>
      </c>
      <c r="AA22" s="29">
        <v>4.564155755250897</v>
      </c>
      <c r="AB22" s="29">
        <v>4.142013295386396</v>
      </c>
      <c r="AC22" s="7" t="s">
        <v>43</v>
      </c>
      <c r="AD22" s="6"/>
    </row>
    <row r="23" spans="4:31" s="1" customFormat="1" ht="29.25" customHeight="1">
      <c r="D23" s="80"/>
      <c r="F23" s="7" t="s">
        <v>16</v>
      </c>
      <c r="G23" s="63">
        <v>51.092</v>
      </c>
      <c r="H23" s="63">
        <v>50.665</v>
      </c>
      <c r="I23" s="76">
        <v>50.694</v>
      </c>
      <c r="J23" s="63">
        <v>51.117</v>
      </c>
      <c r="K23" s="63">
        <v>51.729</v>
      </c>
      <c r="L23" s="37">
        <v>51.612</v>
      </c>
      <c r="M23" s="37">
        <v>51.717</v>
      </c>
      <c r="N23" s="37">
        <v>49.08</v>
      </c>
      <c r="O23" s="37">
        <v>48.947</v>
      </c>
      <c r="P23" s="37">
        <v>49.069</v>
      </c>
      <c r="Q23" s="37">
        <v>49.012</v>
      </c>
      <c r="R23" s="37">
        <v>49.043</v>
      </c>
      <c r="S23" s="37">
        <v>48.488</v>
      </c>
      <c r="T23" s="37">
        <v>48.45</v>
      </c>
      <c r="U23" s="37">
        <v>48.601</v>
      </c>
      <c r="V23" s="37">
        <v>47.94</v>
      </c>
      <c r="W23" s="37">
        <v>48.1</v>
      </c>
      <c r="X23" s="37">
        <v>47.928</v>
      </c>
      <c r="Y23" s="72">
        <f>G23</f>
        <v>51.092</v>
      </c>
      <c r="Z23" s="17">
        <v>51.717</v>
      </c>
      <c r="AA23" s="17">
        <v>48.132</v>
      </c>
      <c r="AB23" s="28">
        <v>49.612</v>
      </c>
      <c r="AC23" s="7" t="s">
        <v>5</v>
      </c>
      <c r="AE23" s="35"/>
    </row>
    <row r="24" spans="4:30" s="1" customFormat="1" ht="29.25" customHeight="1">
      <c r="D24" s="80"/>
      <c r="F24" s="7" t="s">
        <v>35</v>
      </c>
      <c r="G24" s="63">
        <v>17.28150018</v>
      </c>
      <c r="H24" s="63">
        <v>10.66068544</v>
      </c>
      <c r="I24" s="63">
        <f>46456606.79/1000000</f>
        <v>46.45660679</v>
      </c>
      <c r="J24" s="63">
        <v>47.581396909999995</v>
      </c>
      <c r="K24" s="63">
        <v>22.9255136</v>
      </c>
      <c r="L24" s="37">
        <v>26.32577706</v>
      </c>
      <c r="M24" s="37">
        <v>495.7353526</v>
      </c>
      <c r="N24" s="37">
        <f>22830660.83/1000000</f>
        <v>22.83066083</v>
      </c>
      <c r="O24" s="37">
        <v>356.62202654000004</v>
      </c>
      <c r="P24" s="37">
        <v>17.76943111</v>
      </c>
      <c r="Q24" s="37">
        <v>79.4961349</v>
      </c>
      <c r="R24" s="37">
        <v>39.943380420000004</v>
      </c>
      <c r="S24" s="37">
        <v>11.551086300000001</v>
      </c>
      <c r="T24" s="37">
        <v>108.78831199000001</v>
      </c>
      <c r="U24" s="37">
        <v>19.92300911</v>
      </c>
      <c r="V24" s="37">
        <v>22.600341879999995</v>
      </c>
      <c r="W24" s="37">
        <v>39.99449086</v>
      </c>
      <c r="X24" s="37">
        <f>16554820/1000000</f>
        <v>16.55482</v>
      </c>
      <c r="Y24" s="82">
        <f>SUM(G24:L24)</f>
        <v>171.23147998</v>
      </c>
      <c r="Z24" s="17">
        <v>1231.8090465400005</v>
      </c>
      <c r="AA24" s="17">
        <v>994.9661830099999</v>
      </c>
      <c r="AB24" s="17">
        <v>666.47031956</v>
      </c>
      <c r="AC24" s="7" t="s">
        <v>44</v>
      </c>
      <c r="AD24" s="6"/>
    </row>
    <row r="25" spans="4:30" s="1" customFormat="1" ht="29.25" customHeight="1">
      <c r="D25" s="80"/>
      <c r="F25" s="7" t="s">
        <v>36</v>
      </c>
      <c r="G25" s="63">
        <v>17.01411782</v>
      </c>
      <c r="H25" s="63">
        <v>12.225185980000001</v>
      </c>
      <c r="I25" s="63">
        <f>43485231.15/1000000</f>
        <v>43.48523115</v>
      </c>
      <c r="J25" s="63">
        <v>88.19590078</v>
      </c>
      <c r="K25" s="63">
        <v>26.08965366</v>
      </c>
      <c r="L25" s="37">
        <v>26.08965366</v>
      </c>
      <c r="M25" s="37">
        <v>34.78096946000001</v>
      </c>
      <c r="N25" s="37">
        <f>26139110.41/1000000</f>
        <v>26.13911041</v>
      </c>
      <c r="O25" s="37">
        <v>362.95845975</v>
      </c>
      <c r="P25" s="37">
        <v>12.43594865</v>
      </c>
      <c r="Q25" s="37">
        <v>67.90840765</v>
      </c>
      <c r="R25" s="37">
        <v>9.89383383</v>
      </c>
      <c r="S25" s="37">
        <v>13.22207741</v>
      </c>
      <c r="T25" s="37">
        <v>114.77707846000001</v>
      </c>
      <c r="U25" s="37">
        <v>20.89635288</v>
      </c>
      <c r="V25" s="37">
        <v>20.96887215</v>
      </c>
      <c r="W25" s="37">
        <v>39.399305299999995</v>
      </c>
      <c r="X25" s="37">
        <f>23889168/1000000</f>
        <v>23.889168</v>
      </c>
      <c r="Y25" s="82">
        <f>SUM(G25:L25)</f>
        <v>213.09974305000003</v>
      </c>
      <c r="Z25" s="17">
        <v>747.2695839500001</v>
      </c>
      <c r="AA25" s="17">
        <v>1329.2386176999998</v>
      </c>
      <c r="AB25" s="28">
        <v>429.39005937</v>
      </c>
      <c r="AC25" s="7" t="s">
        <v>45</v>
      </c>
      <c r="AD25" s="6"/>
    </row>
    <row r="26" spans="2:31" s="1" customFormat="1" ht="29.25" customHeight="1">
      <c r="B26" s="5"/>
      <c r="D26" s="80"/>
      <c r="E26" s="62"/>
      <c r="F26" s="7" t="s">
        <v>23</v>
      </c>
      <c r="G26" s="63">
        <f>G24-G25</f>
        <v>0.26738235999999915</v>
      </c>
      <c r="H26" s="63">
        <f>H24-H25</f>
        <v>-1.564500540000001</v>
      </c>
      <c r="I26" s="63">
        <f>I24-I25</f>
        <v>2.971375640000005</v>
      </c>
      <c r="J26" s="63">
        <v>-40.61450387000001</v>
      </c>
      <c r="K26" s="63">
        <v>-1.9423321300000027</v>
      </c>
      <c r="L26" s="37">
        <v>0.2361233999999985</v>
      </c>
      <c r="M26" s="37">
        <v>460.95438314</v>
      </c>
      <c r="N26" s="37">
        <f>N24-N25</f>
        <v>-3.3084495800000013</v>
      </c>
      <c r="O26" s="37">
        <v>-6.336433209999979</v>
      </c>
      <c r="P26" s="37">
        <v>5.333482459999999</v>
      </c>
      <c r="Q26" s="37">
        <v>11.58772725</v>
      </c>
      <c r="R26" s="37">
        <v>30.049546590000002</v>
      </c>
      <c r="S26" s="38">
        <v>-1.6709911099999994</v>
      </c>
      <c r="T26" s="38">
        <v>-5.988766469999999</v>
      </c>
      <c r="U26" s="38">
        <v>-0.9733437699999996</v>
      </c>
      <c r="V26" s="38">
        <v>1.6314697299999967</v>
      </c>
      <c r="W26" s="38">
        <v>0.5951855600000023</v>
      </c>
      <c r="X26" s="38">
        <v>-7.334347189999997</v>
      </c>
      <c r="Y26" s="72">
        <f>SUM(G26:L26)</f>
        <v>-40.64645514000001</v>
      </c>
      <c r="Z26" s="24">
        <v>484.53946340000005</v>
      </c>
      <c r="AA26" s="24">
        <v>-334.27243468999995</v>
      </c>
      <c r="AB26" s="28">
        <v>237.08026019000002</v>
      </c>
      <c r="AC26" s="7" t="s">
        <v>4</v>
      </c>
      <c r="AE26" s="35"/>
    </row>
    <row r="27" spans="4:31" s="1" customFormat="1" ht="29.25" customHeight="1">
      <c r="D27" s="80"/>
      <c r="F27" s="15" t="s">
        <v>7</v>
      </c>
      <c r="G27" s="64">
        <v>51.53004555846451</v>
      </c>
      <c r="H27" s="64">
        <v>49.80657343099652</v>
      </c>
      <c r="I27" s="64">
        <v>49.862107869497066</v>
      </c>
      <c r="J27" s="64">
        <v>52.72783896781617</v>
      </c>
      <c r="K27" s="64">
        <v>58.15301435031724</v>
      </c>
      <c r="L27" s="38">
        <v>57.57441482679228</v>
      </c>
      <c r="M27" s="38">
        <v>56.67326637942247</v>
      </c>
      <c r="N27" s="38">
        <v>55.367089430057824</v>
      </c>
      <c r="O27" s="38">
        <v>57.395693936973835</v>
      </c>
      <c r="P27" s="38">
        <v>58.12722974599714</v>
      </c>
      <c r="Q27" s="38">
        <v>58.33617402819129</v>
      </c>
      <c r="R27" s="38">
        <v>59.107066619153905</v>
      </c>
      <c r="S27" s="39">
        <v>60.44559728822259</v>
      </c>
      <c r="T27" s="39">
        <v>61.428917365168644</v>
      </c>
      <c r="U27" s="39">
        <v>64.56984554545933</v>
      </c>
      <c r="V27" s="39">
        <v>65.77010652635897</v>
      </c>
      <c r="W27" s="39">
        <v>65.37629487290644</v>
      </c>
      <c r="X27" s="39">
        <v>63.234295386933894</v>
      </c>
      <c r="Y27" s="72">
        <f>G27</f>
        <v>51.53004555846451</v>
      </c>
      <c r="Z27" s="17">
        <v>56.67326637942247</v>
      </c>
      <c r="AA27" s="17">
        <v>61.80599886426214</v>
      </c>
      <c r="AB27" s="28">
        <v>65.095111503848</v>
      </c>
      <c r="AC27" s="15" t="s">
        <v>6</v>
      </c>
      <c r="AE27" s="35"/>
    </row>
    <row r="28" spans="4:31" s="1" customFormat="1" ht="29.25" customHeight="1">
      <c r="D28" s="80"/>
      <c r="F28" s="7" t="s">
        <v>72</v>
      </c>
      <c r="G28" s="64">
        <v>2.91456395</v>
      </c>
      <c r="H28" s="77">
        <v>18.395944710000002</v>
      </c>
      <c r="I28" s="77">
        <f>6725361.75/1000000</f>
        <v>6.72536175</v>
      </c>
      <c r="J28" s="77">
        <v>41.09531022</v>
      </c>
      <c r="K28" s="77">
        <v>13.29198795</v>
      </c>
      <c r="L28" s="39">
        <v>2.09411234</v>
      </c>
      <c r="M28" s="39">
        <v>19.23162334</v>
      </c>
      <c r="N28" s="39">
        <v>2.3927531</v>
      </c>
      <c r="O28" s="39">
        <v>26.76566361</v>
      </c>
      <c r="P28" s="39">
        <v>2.41496249</v>
      </c>
      <c r="Q28" s="39">
        <v>5.59374767</v>
      </c>
      <c r="R28" s="39">
        <v>50.17174664</v>
      </c>
      <c r="S28" s="38">
        <v>3.8836544899999996</v>
      </c>
      <c r="T28" s="38">
        <v>2.14783307</v>
      </c>
      <c r="U28" s="38">
        <v>8.59678886</v>
      </c>
      <c r="V28" s="38">
        <v>3.28874925</v>
      </c>
      <c r="W28" s="38">
        <v>2.5307935</v>
      </c>
      <c r="X28" s="38">
        <v>60.45412309</v>
      </c>
      <c r="Y28" s="72">
        <f>SUM(G28:L28)</f>
        <v>84.51728092</v>
      </c>
      <c r="Z28" s="17">
        <v>187.47243911</v>
      </c>
      <c r="AA28" s="17">
        <v>136.22502719000002</v>
      </c>
      <c r="AB28" s="28">
        <v>820.6629388399999</v>
      </c>
      <c r="AC28" s="7" t="s">
        <v>73</v>
      </c>
      <c r="AE28" s="35"/>
    </row>
    <row r="29" spans="4:31" s="1" customFormat="1" ht="30" customHeight="1">
      <c r="D29" s="80"/>
      <c r="F29" s="15" t="s">
        <v>19</v>
      </c>
      <c r="G29" s="77">
        <v>30</v>
      </c>
      <c r="H29" s="77">
        <v>0</v>
      </c>
      <c r="I29" s="77">
        <v>9.950617</v>
      </c>
      <c r="J29" s="75">
        <v>0</v>
      </c>
      <c r="K29" s="75">
        <v>0.016961</v>
      </c>
      <c r="L29" s="38">
        <v>10.99999992</v>
      </c>
      <c r="M29" s="38">
        <v>0.557772</v>
      </c>
      <c r="N29" s="38">
        <f>11000000/1000000</f>
        <v>11</v>
      </c>
      <c r="O29" s="38">
        <v>0</v>
      </c>
      <c r="P29" s="38">
        <f>14972503/1000000</f>
        <v>14.972503</v>
      </c>
      <c r="Q29" s="38">
        <v>0.079776</v>
      </c>
      <c r="R29" s="38">
        <v>1.26714</v>
      </c>
      <c r="S29" s="39">
        <v>0</v>
      </c>
      <c r="T29" s="39">
        <v>33.55</v>
      </c>
      <c r="U29" s="39">
        <v>0</v>
      </c>
      <c r="V29" s="39">
        <v>0</v>
      </c>
      <c r="W29" s="39">
        <v>39</v>
      </c>
      <c r="X29" s="42">
        <f>520443/1000000</f>
        <v>0.520443</v>
      </c>
      <c r="Y29" s="72">
        <f>SUM(G29:L29)</f>
        <v>50.967577920000004</v>
      </c>
      <c r="Z29" s="17">
        <v>100.947634</v>
      </c>
      <c r="AA29" s="17">
        <v>79.544857</v>
      </c>
      <c r="AB29" s="28">
        <v>178.24200815</v>
      </c>
      <c r="AC29" s="15" t="s">
        <v>17</v>
      </c>
      <c r="AD29" s="6"/>
      <c r="AE29" s="35"/>
    </row>
    <row r="30" spans="2:32" ht="33" customHeight="1">
      <c r="B30" s="10"/>
      <c r="C30" s="23"/>
      <c r="D30" s="80"/>
      <c r="E30" s="23"/>
      <c r="F30" s="7" t="s">
        <v>20</v>
      </c>
      <c r="G30" s="64">
        <v>459.75</v>
      </c>
      <c r="H30" s="64">
        <v>687.5</v>
      </c>
      <c r="I30" s="64">
        <v>855</v>
      </c>
      <c r="J30" s="64">
        <v>128.36</v>
      </c>
      <c r="K30" s="64">
        <v>547</v>
      </c>
      <c r="L30" s="38">
        <v>200</v>
      </c>
      <c r="M30" s="38">
        <v>615</v>
      </c>
      <c r="N30" s="38">
        <f>120000000/1000000</f>
        <v>120</v>
      </c>
      <c r="O30" s="38">
        <v>846.3</v>
      </c>
      <c r="P30" s="38">
        <v>466.5</v>
      </c>
      <c r="Q30" s="38">
        <v>115</v>
      </c>
      <c r="R30" s="38">
        <v>835</v>
      </c>
      <c r="S30" s="38">
        <v>465</v>
      </c>
      <c r="T30" s="38">
        <v>55</v>
      </c>
      <c r="U30" s="38">
        <v>375</v>
      </c>
      <c r="V30" s="38">
        <v>349</v>
      </c>
      <c r="W30" s="38">
        <v>473</v>
      </c>
      <c r="X30" s="38">
        <f>30000000/1000000</f>
        <v>30</v>
      </c>
      <c r="Y30" s="82">
        <f>SUM(G30:L30)</f>
        <v>2877.61</v>
      </c>
      <c r="Z30" s="9">
        <v>4744.8</v>
      </c>
      <c r="AA30" s="9">
        <v>4333.971</v>
      </c>
      <c r="AB30" s="24">
        <v>7051.1779</v>
      </c>
      <c r="AC30" s="7" t="s">
        <v>18</v>
      </c>
      <c r="AD30" s="6"/>
      <c r="AE30" s="35"/>
      <c r="AF30" s="1"/>
    </row>
    <row r="31" spans="2:32" ht="33" customHeight="1">
      <c r="B31" s="10"/>
      <c r="C31" s="23"/>
      <c r="D31" s="80"/>
      <c r="E31" s="23"/>
      <c r="F31" s="32" t="s">
        <v>25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150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74">
        <f>SUM(G31:L31)</f>
        <v>0</v>
      </c>
      <c r="Z31" s="31">
        <v>150</v>
      </c>
      <c r="AA31" s="31">
        <v>75</v>
      </c>
      <c r="AB31" s="31">
        <v>109</v>
      </c>
      <c r="AC31" s="32" t="s">
        <v>24</v>
      </c>
      <c r="AD31" s="6"/>
      <c r="AE31" s="35"/>
      <c r="AF31" s="1"/>
    </row>
    <row r="32" spans="6:31" ht="21.75" customHeight="1">
      <c r="F32" s="79" t="s">
        <v>77</v>
      </c>
      <c r="G32" s="87"/>
      <c r="H32" s="79"/>
      <c r="I32" s="79"/>
      <c r="J32" s="79"/>
      <c r="K32" s="16"/>
      <c r="L32" s="16"/>
      <c r="M32" s="16"/>
      <c r="N32" s="16"/>
      <c r="O32" s="16"/>
      <c r="P32" s="16"/>
      <c r="Q32" s="16"/>
      <c r="R32" s="16"/>
      <c r="S32" s="56"/>
      <c r="T32" s="16"/>
      <c r="U32" s="16"/>
      <c r="V32" s="16"/>
      <c r="W32" s="16"/>
      <c r="X32" s="16"/>
      <c r="Y32" s="16"/>
      <c r="Z32" s="67"/>
      <c r="AA32" s="67"/>
      <c r="AB32" s="22"/>
      <c r="AC32" s="34" t="s">
        <v>76</v>
      </c>
      <c r="AE32" s="21"/>
    </row>
    <row r="33" spans="6:29" ht="15">
      <c r="F33" s="11"/>
      <c r="G33" s="8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22"/>
      <c r="AC33" s="11"/>
    </row>
    <row r="34" spans="4:28" ht="15">
      <c r="D34" s="97"/>
      <c r="F34" s="11"/>
      <c r="G34" s="83"/>
      <c r="H34" s="59"/>
      <c r="I34" s="83"/>
      <c r="J34" s="11"/>
      <c r="K34" s="11"/>
      <c r="L34" s="11"/>
      <c r="M34" s="11"/>
      <c r="N34" s="11"/>
      <c r="O34" s="11"/>
      <c r="P34" s="58"/>
      <c r="Q34" s="58"/>
      <c r="R34" s="60"/>
      <c r="S34" s="11"/>
      <c r="T34" s="11"/>
      <c r="U34" s="11"/>
      <c r="V34" s="11"/>
      <c r="W34" s="11"/>
      <c r="X34" s="11"/>
      <c r="Y34" s="11"/>
      <c r="Z34" s="11"/>
      <c r="AA34" s="36"/>
      <c r="AB34" s="12"/>
    </row>
    <row r="35" spans="4:28" ht="15">
      <c r="D35" s="97"/>
      <c r="F35" s="11"/>
      <c r="G35" s="85"/>
      <c r="H35" s="83"/>
      <c r="I35" s="83"/>
      <c r="J35" s="11"/>
      <c r="K35" s="11"/>
      <c r="L35" s="11"/>
      <c r="M35" s="11"/>
      <c r="N35" s="11"/>
      <c r="O35" s="11"/>
      <c r="P35" s="59"/>
      <c r="Q35" s="6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22"/>
    </row>
    <row r="36" spans="4:28" ht="15">
      <c r="D36" s="97"/>
      <c r="F36" s="11"/>
      <c r="G36" s="83"/>
      <c r="H36" s="83"/>
      <c r="I36" s="83"/>
      <c r="J36" s="11"/>
      <c r="K36" s="11"/>
      <c r="L36" s="11"/>
      <c r="M36" s="11"/>
      <c r="N36" s="11"/>
      <c r="O36" s="11"/>
      <c r="P36" s="11"/>
      <c r="R36" s="11"/>
      <c r="S36" s="61"/>
      <c r="T36" s="11"/>
      <c r="U36" s="11"/>
      <c r="V36" s="11"/>
      <c r="W36" s="11"/>
      <c r="X36" s="11"/>
      <c r="Y36" s="11"/>
      <c r="Z36" s="11"/>
      <c r="AA36" s="11"/>
      <c r="AB36" s="18"/>
    </row>
    <row r="37" spans="6:28" ht="15">
      <c r="F37" s="11"/>
      <c r="G37" s="83"/>
      <c r="H37" s="83"/>
      <c r="I37" s="8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</row>
    <row r="38" spans="6:28" ht="15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22"/>
    </row>
    <row r="39" spans="6:30" ht="1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D39" s="23"/>
    </row>
    <row r="40" spans="6:30" ht="1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8"/>
      <c r="AD40" s="23"/>
    </row>
    <row r="41" spans="6:30" ht="1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8"/>
      <c r="AD41" s="23"/>
    </row>
    <row r="42" spans="6:30" ht="1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X42" s="11"/>
      <c r="Y42" s="11"/>
      <c r="Z42" s="11"/>
      <c r="AA42" s="11"/>
      <c r="AB42" s="18"/>
      <c r="AD42" s="23"/>
    </row>
    <row r="43" spans="6:28" ht="1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8"/>
    </row>
    <row r="44" spans="6:28" ht="1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9"/>
    </row>
    <row r="45" spans="6:27" ht="1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6:28" ht="1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8"/>
    </row>
    <row r="47" spans="6:27" ht="1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6:28" ht="1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8"/>
    </row>
    <row r="49" spans="6:27" ht="1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6:28" ht="1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8"/>
    </row>
    <row r="51" spans="6:28" ht="1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8"/>
    </row>
    <row r="52" spans="6:27" ht="1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6:27" ht="1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6:27" ht="1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6:27" ht="1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6:27" ht="1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6:27" ht="1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6:27" ht="1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6:27" ht="1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6:27" ht="1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6:27" ht="1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6:27" ht="1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6:27" ht="1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6:27" ht="1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6:27" ht="1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6:27" ht="1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6:27" ht="1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6:27" ht="1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6:27" ht="1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6:27" ht="1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6:27" ht="1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6:27" ht="1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6:27" ht="1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6:27" ht="1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6:27" ht="1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6:27" ht="1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6:27" ht="1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6:27" ht="1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6:27" ht="1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6:27" ht="1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6:27" ht="1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6:27" ht="1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6:27" ht="1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6:27" ht="1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6:27" ht="1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6:27" ht="1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6:27" ht="1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6:27" ht="1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6:27" ht="1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6:27" ht="1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6:27" ht="1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6:27" ht="1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6:27" ht="1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6:27" ht="1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6:27" ht="1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6:27" ht="1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6:27" ht="1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6:27" ht="1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6:27" ht="1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6:27" ht="1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6:27" ht="1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6:27" ht="1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6:27" ht="1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6:27" ht="1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6:27" ht="1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6:27" ht="1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6:27" ht="1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6:27" ht="1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6:27" ht="1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6:27" ht="1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6:27" ht="1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6:27" ht="15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6:27" ht="15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6:27" ht="15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6:27" ht="15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6:27" ht="15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6:27" ht="15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6:27" ht="15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6:27" ht="15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6:27" ht="15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6:27" ht="15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6:27" ht="1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6:27" ht="1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6:27" ht="15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6:27" ht="15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6:27" ht="15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6:27" ht="15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6:27" ht="15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6:27" ht="15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6:27" ht="1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6:27" ht="1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6:27" ht="15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6:27" ht="15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6:27" ht="15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6:27" ht="1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6:27" ht="15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6:27" ht="15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6:27" ht="15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6:27" ht="15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6:27" ht="1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6:27" ht="15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6:27" ht="15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6:27" ht="15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6:27" ht="15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6:27" ht="15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6:27" ht="15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6:27" ht="15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6:27" ht="1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6:27" ht="15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6:27" ht="15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6:27" ht="15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6:27" ht="15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6:27" ht="15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6:27" ht="15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6:27" ht="15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6:27" ht="15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6:27" ht="15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6:27" ht="15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6:27" ht="15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6:27" ht="15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6:27" ht="15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6:27" ht="15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6:27" ht="15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6:27" ht="15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6:27" ht="15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6:27" ht="15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6:27" ht="15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6:27" ht="15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6:27" ht="15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6:27" ht="15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6:27" ht="15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6:27" ht="15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6:27" ht="15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6:27" ht="15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6:27" ht="15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6:27" ht="15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6:27" ht="15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6:27" ht="15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6:27" ht="15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6:27" ht="15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6:27" ht="15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6:27" ht="15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6:27" ht="15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6:27" ht="15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6:27" ht="15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6:27" ht="15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6:27" ht="15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6:27" ht="15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6:27" ht="15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6:27" ht="15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6:27" ht="15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6:27" ht="15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6:27" ht="1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6:27" ht="1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6:27" ht="1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6:27" ht="1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6:27" ht="1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6:27" ht="15"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6:27" ht="15"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6:27" ht="15"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6:27" ht="15"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6:27" ht="15"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6:27" ht="15"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6:27" ht="15"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6:27" ht="15"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6:27" ht="15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6:27" ht="15"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6:27" ht="15"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6:27" ht="15"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6:27" ht="15"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6:27" ht="15"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6:27" ht="15"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6:27" ht="15"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6:27" ht="15"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6:27" ht="15"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6:27" ht="15"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6:27" ht="15"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6:27" ht="15"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6:27" ht="15"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6:27" ht="15"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6:27" ht="15"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6:27" ht="15"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6:27" ht="15"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6:27" ht="15"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6:27" ht="15"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6:27" ht="15"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6:27" ht="15"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6:27" ht="15"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6:27" ht="15"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6:27" ht="15"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6:27" ht="15"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6:27" ht="15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6:27" ht="15"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6:27" ht="15"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6:27" ht="15"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6:27" ht="15"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6:27" ht="15"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6:27" ht="15"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6:27" ht="15"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6:27" ht="15"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6:27" ht="15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6:27" ht="15"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6:27" ht="15"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6:27" ht="15"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6:27" ht="15"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6:27" ht="15"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6:27" ht="15"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6:27" ht="15"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6:27" ht="15"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6:27" ht="15"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6:27" ht="15"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6:27" ht="15"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6:27" ht="15"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6:27" ht="15"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6:27" ht="15"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6:27" ht="15"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6:27" ht="15"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6:27" ht="15"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6:27" ht="15"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6:27" ht="15"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6:27" ht="15"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6:27" ht="15"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6:27" ht="15"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6:27" ht="15"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6:27" ht="15"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6:27" ht="15"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6:27" ht="15"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6:27" ht="15"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6:27" ht="15"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6:27" ht="15"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6:27" ht="15"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6:27" ht="15"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6:27" ht="15"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6:27" ht="15"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6:27" ht="15"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6:27" ht="15"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6:27" ht="15"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6:27" ht="15"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6:27" ht="15"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6:27" ht="15"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6:27" ht="15"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6:27" ht="15"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6:27" ht="15"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6:27" ht="15"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6:27" ht="15"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6:27" ht="15"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6:27" ht="15"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6:27" ht="15"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6:27" ht="15"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6:27" ht="15"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6:27" ht="15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6:27" ht="15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6:27" ht="15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6:27" ht="15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6:27" ht="15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6:27" ht="15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6:27" ht="15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6:27" ht="15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6:27" ht="15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6:27" ht="15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6:27" ht="15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6:27" ht="15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6:27" ht="15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6:27" ht="15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6:27" ht="15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6:27" ht="15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6:27" ht="15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6:27" ht="15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6:27" ht="15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6:27" ht="15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6:27" ht="15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6:27" ht="15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6:27" ht="15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6:27" ht="15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6:27" ht="15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6:27" ht="15"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6:27" ht="15"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6:27" ht="15"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6:27" ht="15"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6:27" ht="15"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6:27" ht="15"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6:27" ht="15"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6:27" ht="15"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6:27" ht="15"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6:27" ht="15"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6:27" ht="15"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6:27" ht="15"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6:27" ht="15"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6:27" ht="15"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6:27" ht="15"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6:27" ht="15"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6:27" ht="15"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6:27" ht="15"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6:27" ht="15"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6:27" ht="15"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6:27" ht="15"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6:27" ht="15"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6:27" ht="15"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6:27" ht="15"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6:27" ht="15"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6:27" ht="15"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6:27" ht="15"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6:27" ht="15"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6:27" ht="15"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6:27" ht="15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6:27" ht="15"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6:27" ht="15"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6:27" ht="15"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6:27" ht="15"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6:27" ht="15"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6:27" ht="15"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6:27" ht="15"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6:27" ht="15"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6:27" ht="15"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6:27" ht="15"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6:27" ht="15"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6:27" ht="15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6:27" ht="15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6:27" ht="1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6:27" ht="1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6:27" ht="1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6:27" ht="1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6:27" ht="1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6:27" ht="1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6:27" ht="1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6:27" ht="1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6:27" ht="1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6:27" ht="1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6:27" ht="1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6:27" ht="1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6:27" ht="1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6:27" ht="1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6:27" ht="1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6:27" ht="1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6:27" ht="1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6:27" ht="1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6:27" ht="1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6:27" ht="1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6:27" ht="1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6:27" ht="1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6:27" ht="1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6:27" ht="15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6:27" ht="15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6:27" ht="15"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6:27" ht="15"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6:27" ht="15"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6:27" ht="15"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6:27" ht="15"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6:27" ht="15"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6:27" ht="15"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6:27" ht="15"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6:27" ht="15"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6:27" ht="15"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6:27" ht="15"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6:27" ht="15"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6:27" ht="15"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6:27" ht="15"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6:27" ht="15"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6:27" ht="15"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6:27" ht="15"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6:27" ht="15"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6:27" ht="15"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6:27" ht="15"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6:27" ht="15"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6:27" ht="15"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6:27" ht="15"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6:27" ht="15"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6:27" ht="15"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6:27" ht="15"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6:27" ht="15"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6:27" ht="15"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6:27" ht="15"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6:27" ht="15"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6:27" ht="15"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6:27" ht="15"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6:27" ht="15"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6:27" ht="15"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6:27" ht="15"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6:27" ht="15"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6:27" ht="15"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6:27" ht="15"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6:27" ht="15"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6:27" ht="15"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6:27" ht="15"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6:27" ht="15"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6:27" ht="15"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6:27" ht="15"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6:27" ht="15"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6:27" ht="15"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6:27" ht="15"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6:27" ht="15"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6:27" ht="15"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6:27" ht="15"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6:27" ht="15"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6:27" ht="15"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6:27" ht="15"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6:27" ht="15"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6:27" ht="15"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6:27" ht="15"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6:27" ht="15"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6:27" ht="15"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6:27" ht="15"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6:27" ht="15"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6:27" ht="15"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6:27" ht="15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6:27" ht="15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6:27" ht="15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6:27" ht="15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6:27" ht="15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6:27" ht="15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6:27" ht="15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6:27" ht="15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6:27" ht="15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6:27" ht="15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6:27" ht="15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6:27" ht="15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6:27" ht="15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6:27" ht="15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6:27" ht="15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6:27" ht="15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6:27" ht="15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6:27" ht="15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6:27" ht="15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6:27" ht="15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6:27" ht="15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6:27" ht="15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6:27" ht="15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6:27" ht="15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6:27" ht="15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6:27" ht="15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6:27" ht="15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6:27" ht="15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6:27" ht="15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6:27" ht="15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6:27" ht="15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6:27" ht="15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6:27" ht="15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6:27" ht="15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6:27" ht="15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6:27" ht="15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6:27" ht="15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6:27" ht="15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6:27" ht="15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6:27" ht="15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6:27" ht="15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6:27" ht="15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6:27" ht="15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6:27" ht="15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6:27" ht="15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6:27" ht="15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6:27" ht="15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6:27" ht="15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6:27" ht="15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6:27" ht="15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6:27" ht="15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6:27" ht="15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6:27" ht="15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6:27" ht="15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6:27" ht="15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6:27" ht="15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6:27" ht="15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6:27" ht="15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6:27" ht="15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6:27" ht="15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6:27" ht="15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6:27" ht="15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6:27" ht="15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6:27" ht="15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6:27" ht="15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6:27" ht="15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6:27" ht="15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6:27" ht="15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6:27" ht="15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6:27" ht="15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6:27" ht="15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6:27" ht="15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6:27" ht="15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6:27" ht="15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6:27" ht="15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6:27" ht="15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6:27" ht="15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6:27" ht="15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6:27" ht="15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6:27" ht="15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6:27" ht="15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6:27" ht="15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6:27" ht="15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6:27" ht="15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6:27" ht="15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6:27" ht="15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6:27" ht="15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6:27" ht="15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6:27" ht="15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6:27" ht="15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6:27" ht="15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6:27" ht="1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6:27" ht="15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6:27" ht="15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6:27" ht="15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6:27" ht="15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6:27" ht="15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6:27" ht="15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6:27" ht="15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6:27" ht="15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6:27" ht="15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6:27" ht="15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6:27" ht="15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6:27" ht="15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6:27" ht="15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6:27" ht="15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6:27" ht="15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6:27" ht="15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6:27" ht="15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6:27" ht="15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6:27" ht="15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6:27" ht="15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6:27" ht="15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6:27" ht="15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6:27" ht="15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6:27" ht="15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6:27" ht="15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6:27" ht="15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6:27" ht="15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6:27" ht="15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6:27" ht="15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6:27" ht="15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6:27" ht="15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6:27" ht="15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6:27" ht="15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6:27" ht="15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6:27" ht="15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6:27" ht="15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6:27" ht="15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6:27" ht="15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6:27" ht="15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6:27" ht="15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6:27" ht="15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6:27" ht="15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6:27" ht="15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6:27" ht="15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6:27" ht="15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6:27" ht="15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6:27" ht="15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6:27" ht="15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6:27" ht="15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6:27" ht="15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6:27" ht="15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6:27" ht="15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6:27" ht="15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6:27" ht="15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6:27" ht="15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6:27" ht="15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6:27" ht="15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6:27" ht="15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6:27" ht="15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6:27" ht="15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6:27" ht="1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6:27" ht="15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6:27" ht="15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6:27" ht="15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6:27" ht="15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6:27" ht="15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6:27" ht="15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6:27" ht="15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6:27" ht="15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6:27" ht="15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6:27" ht="15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6:27" ht="15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6:27" ht="15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6:27" ht="15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6:27" ht="15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6:27" ht="15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6:27" ht="15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6:27" ht="15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6:27" ht="15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6:27" ht="15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6:27" ht="15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6:27" ht="15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6:27" ht="15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6:27" ht="15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6:27" ht="15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6:27" ht="15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6:27" ht="15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6:27" ht="15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6:27" ht="15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6:27" ht="15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6:27" ht="15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6:27" ht="15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6:27" ht="15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6:27" ht="15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6:27" ht="15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6:27" ht="15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6:27" ht="15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6:27" ht="15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6:27" ht="15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6:27" ht="15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6:27" ht="15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6:27" ht="15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6:27" ht="15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6:27" ht="15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6:27" ht="15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6:27" ht="15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6:27" ht="15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6:27" ht="15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6:27" ht="15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6:27" ht="15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6:27" ht="15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6:27" ht="15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6:27" ht="15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6:27" ht="15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6:27" ht="15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6:27" ht="15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6:27" ht="15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6:27" ht="15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6:27" ht="15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6:27" ht="15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6:27" ht="15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6:27" ht="15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6:27" ht="15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6:27" ht="15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6:27" ht="15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6:27" ht="15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6:27" ht="15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6:27" ht="15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6:27" ht="15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6:27" ht="15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6:27" ht="15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6:27" ht="15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6:27" ht="15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6:27" ht="15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6:27" ht="15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6:27" ht="15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6:27" ht="15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6:27" ht="15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6:27" ht="15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6:27" ht="15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6:27" ht="15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6:27" ht="15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6:27" ht="15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6:27" ht="15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6:27" ht="15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6:27" ht="15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6:27" ht="15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6:27" ht="15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6:27" ht="15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6:27" ht="15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6:27" ht="15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6:27" ht="15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6:27" ht="15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6:27" ht="15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6:27" ht="15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6:27" ht="15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6:27" ht="15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6:27" ht="15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6:27" ht="15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6:27" ht="15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6:27" ht="15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6:27" ht="15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6:27" ht="15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6:27" ht="15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6:27" ht="15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6:27" ht="15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6:27" ht="15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6:27" ht="15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6:27" ht="15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6:27" ht="15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6:27" ht="15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6:27" ht="15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6:27" ht="15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6:27" ht="15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6:27" ht="15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6:27" ht="15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6:27" ht="15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6:27" ht="15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6:27" ht="15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6:27" ht="15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6:27" ht="15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6:27" ht="15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6:27" ht="15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6:27" ht="15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6:27" ht="15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6:27" ht="15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6:27" ht="15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6:27" ht="15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6:27" ht="15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6:27" ht="15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6:27" ht="15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6:27" ht="15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6:27" ht="15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6:27" ht="15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6:27" ht="15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6:27" ht="15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6:27" ht="15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6:27" ht="15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6:27" ht="15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6:27" ht="15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6:27" ht="15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6:27" ht="15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6:27" ht="15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6:27" ht="15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6:27" ht="15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6:27" ht="15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6:27" ht="15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6:27" ht="15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6:27" ht="15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6:27" ht="15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6:27" ht="15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6:27" ht="15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6:27" ht="15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6:27" ht="15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6:27" ht="15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6:27" ht="15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6:27" ht="15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6:27" ht="15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6:27" ht="15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6:27" ht="15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6:27" ht="15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6:27" ht="15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6:27" ht="15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6:27" ht="15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6:27" ht="15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6:27" ht="15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6:27" ht="15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6:27" ht="15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6:27" ht="15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6:27" ht="15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6:27" ht="15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6:27" ht="15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6:27" ht="15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6:27" ht="15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6:27" ht="15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6:27" ht="15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6:27" ht="15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6:27" ht="15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6:27" ht="15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6:27" ht="15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6:27" ht="15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6:27" ht="15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6:27" ht="15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6:27" ht="15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6:27" ht="15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6:27" ht="15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6:27" ht="15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6:27" ht="15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6:27" ht="15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6:27" ht="15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6:27" ht="15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6:27" ht="15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6:27" ht="15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6:27" ht="15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6:27" ht="15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6:27" ht="15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6:27" ht="15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6:27" ht="15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6:27" ht="15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6:27" ht="15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6:27" ht="15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6:27" ht="15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6:27" ht="15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6:27" ht="15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6:27" ht="15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6:27" ht="15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6:27" ht="15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6:27" ht="15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6:27" ht="15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6:27" ht="15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6:27" ht="15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6:27" ht="15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6:27" ht="15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6:27" ht="15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6:27" ht="15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6:27" ht="15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6:27" ht="15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6:27" ht="15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6:27" ht="15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6:27" ht="15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6:27" ht="15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6:27" ht="15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6:27" ht="15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6:27" ht="15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6:27" ht="15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6:27" ht="15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6:27" ht="15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6:27" ht="15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6:27" ht="15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6:27" ht="15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6:27" ht="15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6:27" ht="15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6:27" ht="15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6:27" ht="15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6:27" ht="15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6:27" ht="15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6:27" ht="15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6:27" ht="15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6:27" ht="15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6:27" ht="15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6:27" ht="15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6:27" ht="15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6:27" ht="15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6:27" ht="15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6:27" ht="15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6:27" ht="15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6:27" ht="15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6:27" ht="15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6:27" ht="15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6:27" ht="15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6:27" ht="15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6:27" ht="15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6:27" ht="15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6:27" ht="15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6:27" ht="15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6:27" ht="15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6:27" ht="15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6:27" ht="15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6:27" ht="15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6:27" ht="15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6:27" ht="15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6:27" ht="15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6:27" ht="15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6:27" ht="15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6:27" ht="15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6:27" ht="15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6:27" ht="15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6:27" ht="15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6:27" ht="15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6:27" ht="15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6:27" ht="15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6:27" ht="15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6:27" ht="15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6:27" ht="15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6:27" ht="15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6:27" ht="15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6:27" ht="15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6:27" ht="15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6:27" ht="15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6:27" ht="15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6:27" ht="15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6:27" ht="15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6:27" ht="15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6:27" ht="15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6:27" ht="15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6:27" ht="15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6:27" ht="15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6:27" ht="15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6:27" ht="15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6:27" ht="15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6:27" ht="15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6:27" ht="15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6:27" ht="15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6:27" ht="15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6:27" ht="15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6:27" ht="15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6:27" ht="15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6:27" ht="15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6:27" ht="15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6:27" ht="15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6:27" ht="15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6:27" ht="15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6:27" ht="15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6:27" ht="15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6:27" ht="15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6:27" ht="15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6:27" ht="15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6:27" ht="15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6:27" ht="15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6:27" ht="15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6:27" ht="15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6:27" ht="15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6:27" ht="15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6:27" ht="15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6:27" ht="15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6:27" ht="15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6:27" ht="15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6:27" ht="15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6:27" ht="15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6:27" ht="15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6:27" ht="15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6:27" ht="15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6:27" ht="15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6:27" ht="15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6:27" ht="15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6:27" ht="15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6:27" ht="15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6:27" ht="15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6:27" ht="15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6:27" ht="15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6:27" ht="15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6:27" ht="15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6:27" ht="15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6:27" ht="15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6:27" ht="15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6:27" ht="15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6:27" ht="15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6:27" ht="15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6:27" ht="15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6:27" ht="15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6:27" ht="15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6:27" ht="15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6:27" ht="15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6:27" ht="15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6:27" ht="15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6:27" ht="15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6:27" ht="15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6:27" ht="15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6:27" ht="15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6:27" ht="15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6:27" ht="15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6:27" ht="15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6:27" ht="15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6:27" ht="15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6:27" ht="15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6:27" ht="15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6:27" ht="15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6:27" ht="15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6:27" ht="15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6:27" ht="15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6:27" ht="15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6:27" ht="15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6:27" ht="15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6:27" ht="15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6:27" ht="15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6:27" ht="15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6:27" ht="15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6:27" ht="15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6:27" ht="15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6:27" ht="15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6:27" ht="15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6:27" ht="15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6:27" ht="15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6:27" ht="15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6:27" ht="15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6:27" ht="15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6:27" ht="15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6:27" ht="15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6:27" ht="15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6:27" ht="15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6:27" ht="15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6:27" ht="15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6:27" ht="15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6:27" ht="15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6:27" ht="15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6:27" ht="15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6:27" ht="15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6:27" ht="15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6:27" ht="15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6:27" ht="15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6:27" ht="15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6:27" ht="15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6:27" ht="15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6:27" ht="15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6:27" ht="15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6:27" ht="15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6:27" ht="15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6:27" ht="15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6:27" ht="15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6:27" ht="15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6:27" ht="15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6:27" ht="15"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6:27" ht="15"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6:27" ht="15"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6:27" ht="15"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6:27" ht="15"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6:27" ht="15"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6:27" ht="15"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6:27" ht="15"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6:27" ht="15"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6:27" ht="15"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6:27" ht="15"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6:27" ht="15"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6:27" ht="15"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6:27" ht="15"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6:27" ht="15"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6:27" ht="15"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6:27" ht="15"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6:27" ht="15"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6:27" ht="15"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6:27" ht="15"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6:27" ht="15"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6:27" ht="15"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6:27" ht="15"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6:27" ht="15"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6:27" ht="15"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6:27" ht="15"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6:27" ht="15"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6:27" ht="15"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6:27" ht="15"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6:27" ht="15"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6:27" ht="15"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6:27" ht="15"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6:27" ht="15"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6:27" ht="15"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6:27" ht="15"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6:27" ht="15"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6:27" ht="15"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6:27" ht="15"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6:27" ht="15"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6:27" ht="15"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6:27" ht="15"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6:27" ht="15"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6:27" ht="15"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6:27" ht="15"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6:27" ht="15"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6:27" ht="15"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6:27" ht="15"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6:27" ht="15"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6:27" ht="15"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6:27" ht="15"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6:27" ht="15"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6:27" ht="15"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6:27" ht="15"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6:27" ht="15"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6:27" ht="15"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6:27" ht="15"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6:27" ht="15"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6:27" ht="15"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6:27" ht="15"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6:27" ht="15"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6:27" ht="15"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6:27" ht="15"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6:27" ht="15"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6:27" ht="15"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6:27" ht="15"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6:27" ht="15"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6:27" ht="15"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6:27" ht="15"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6:27" ht="15"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6:27" ht="15"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6:27" ht="15"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6:27" ht="15"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6:27" ht="15"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6:27" ht="15"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6:27" ht="15"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6:27" ht="15"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6:27" ht="15"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6:27" ht="15"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6:27" ht="15"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6:27" ht="15"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6:27" ht="15"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6:27" ht="15"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6:27" ht="15"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6:27" ht="15"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6:27" ht="15"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6:27" ht="15"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6:27" ht="15"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6:27" ht="15"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6:27" ht="15"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6:27" ht="15"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6:27" ht="15"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6:27" ht="15"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6:27" ht="15"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6:27" ht="15"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6:27" ht="15"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6:27" ht="15"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6:27" ht="15"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6:27" ht="15"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6:27" ht="15"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6:27" ht="15"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6:27" ht="15"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6:27" ht="15"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6:27" ht="15"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6:27" ht="15"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6:27" ht="15"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6:27" ht="15"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6:27" ht="15"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6:27" ht="15"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6:27" ht="15"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6:27" ht="15"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6:27" ht="15"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6:27" ht="15"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6:27" ht="15"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6:27" ht="15"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6:27" ht="15"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6:27" ht="15"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6:27" ht="15"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6:27" ht="15"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6:27" ht="15"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6:27" ht="15"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6:27" ht="15"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6:27" ht="15"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6:27" ht="15"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6:27" ht="15"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6:27" ht="15"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6:27" ht="15"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6:27" ht="15"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6:27" ht="15"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6:27" ht="15"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6:27" ht="15"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6:27" ht="15"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6:27" ht="15"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6:27" ht="15"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6:27" ht="15"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6:27" ht="15"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6:27" ht="15"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6:27" ht="15"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6:27" ht="15"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6:27" ht="15"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6:27" ht="15"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6:27" ht="15"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6:27" ht="15"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6:27" ht="15"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6:27" ht="15"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6:27" ht="15"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6:27" ht="15"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6:27" ht="15"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6:27" ht="15"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6:27" ht="15"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6:27" ht="15"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6:27" ht="15"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6:27" ht="15"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6:27" ht="15"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6:27" ht="15"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6:27" ht="15"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6:27" ht="15"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6:27" ht="15"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6:27" ht="15"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6:27" ht="15"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6:27" ht="15"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6:27" ht="15"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6:27" ht="15"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6:27" ht="15"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6:27" ht="15"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6:27" ht="15"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6:27" ht="15"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6:27" ht="15"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6:27" ht="15"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6:27" ht="15"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6:27" ht="15"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6:27" ht="15"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6:27" ht="15"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6:27" ht="15"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6:27" ht="15"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6:27" ht="15"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6:27" ht="15"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6:27" ht="15"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6:27" ht="15"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6:27" ht="15"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6:27" ht="15"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6:27" ht="15"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6:27" ht="15"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6:27" ht="15"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6:27" ht="15"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6:27" ht="15"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6:27" ht="15"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6:27" ht="15"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6:27" ht="15"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6:27" ht="15"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6:27" ht="15"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6:27" ht="15"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6:27" ht="15"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6:27" ht="15"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6:27" ht="15"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6:27" ht="15"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6:27" ht="15"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6:27" ht="15"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6:27" ht="15"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6:27" ht="15"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6:27" ht="15"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6:27" ht="15"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6:27" ht="15"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6:27" ht="15"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6:27" ht="15"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6:27" ht="15"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6:27" ht="15"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6:27" ht="15"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6:27" ht="15"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6:27" ht="15"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6:27" ht="15"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6:27" ht="15"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6:27" ht="15"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6:27" ht="15"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6:27" ht="15"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6:27" ht="15"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6:27" ht="15"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6:27" ht="15"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6:27" ht="15"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6:27" ht="15"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6:27" ht="15"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6:27" ht="15"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6:27" ht="15"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6:27" ht="15"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6:27" ht="15"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6:27" ht="15"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6:27" ht="15"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6:27" ht="15"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6:27" ht="15"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6:27" ht="15"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6:27" ht="15"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6:27" ht="15"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6:27" ht="15"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6:27" ht="15"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6:27" ht="15"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6:27" ht="15"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6:27" ht="15"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6:27" ht="15"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6:27" ht="15"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6:27" ht="15"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6:27" ht="15"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6:27" ht="15"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6:27" ht="15"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6:27" ht="15"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6:27" ht="15"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6:27" ht="15"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6:27" ht="15"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6:27" ht="15"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6:27" ht="15"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6:27" ht="15"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6:27" ht="15"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6:27" ht="15"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6:27" ht="15"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6:27" ht="15"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6:27" ht="15"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6:27" ht="15"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6:27" ht="15"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6:27" ht="15"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6:27" ht="15"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6:27" ht="15"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6:27" ht="15"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6:27" ht="15"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6:27" ht="15"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6:27" ht="15"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6:27" ht="15"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6:27" ht="15"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6:27" ht="15"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6:27" ht="15"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6:27" ht="15"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6:27" ht="15"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6:27" ht="15"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6:27" ht="15"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6:27" ht="15"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6:27" ht="15"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6:27" ht="15"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6:27" ht="15"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6:27" ht="15"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6:27" ht="15"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6:27" ht="15"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6:27" ht="15"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6:27" ht="15"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6:27" ht="15"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6:27" ht="15"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6:27" ht="15"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6:27" ht="15"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6:27" ht="15"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6:27" ht="15"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6:27" ht="15"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6:27" ht="15"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6:27" ht="15"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6:27" ht="15"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6:27" ht="15"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6:27" ht="15"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6:27" ht="15"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6:27" ht="15"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6:27" ht="15"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6:27" ht="15"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6:27" ht="15"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6:27" ht="15"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6:27" ht="15"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6:27" ht="15"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6:27" ht="15"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6:27" ht="15"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6:27" ht="15"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6:27" ht="15"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6:27" ht="15"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6:27" ht="15"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6:27" ht="15"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6:27" ht="15"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6:27" ht="15"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6:27" ht="15"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6:27" ht="15"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6:27" ht="15"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6:27" ht="15"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6:27" ht="15"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6:27" ht="15"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6:27" ht="15"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6:27" ht="15"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6:27" ht="15"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  <row r="1316" spans="6:27" ht="15"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</row>
    <row r="1317" spans="6:27" ht="15"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</row>
    <row r="1318" spans="6:27" ht="15"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</row>
    <row r="1319" spans="6:27" ht="15"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</row>
    <row r="1320" spans="6:27" ht="15"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</row>
    <row r="1321" spans="6:27" ht="15"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</row>
    <row r="1322" spans="6:27" ht="15"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</row>
    <row r="1323" spans="6:27" ht="15"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</row>
    <row r="1324" spans="6:27" ht="15"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</row>
    <row r="1325" spans="6:27" ht="15"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</row>
    <row r="1326" spans="6:27" ht="15"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</row>
    <row r="1327" spans="6:27" ht="15"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</row>
    <row r="1328" spans="6:27" ht="15"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</row>
    <row r="1329" spans="6:27" ht="15"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</row>
    <row r="1330" spans="6:27" ht="15"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</row>
    <row r="1331" spans="6:27" ht="15"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</row>
    <row r="1332" spans="6:27" ht="15"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</row>
    <row r="1333" spans="6:27" ht="15"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</row>
    <row r="1334" spans="6:27" ht="15"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</row>
    <row r="1335" spans="6:27" ht="15"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</row>
    <row r="1336" spans="6:27" ht="15"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</row>
    <row r="1337" spans="6:27" ht="15"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</row>
    <row r="1338" spans="6:27" ht="15"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</row>
    <row r="1339" spans="6:27" ht="15"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</row>
    <row r="1340" spans="6:27" ht="15"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</row>
    <row r="1341" spans="6:27" ht="15"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</row>
    <row r="1342" spans="6:27" ht="15"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</row>
    <row r="1343" spans="6:27" ht="15"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</row>
    <row r="1344" spans="6:27" ht="15"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</row>
    <row r="1345" spans="6:27" ht="15"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</row>
    <row r="1346" spans="6:27" ht="15"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</row>
    <row r="1347" spans="6:27" ht="15"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</row>
    <row r="1348" spans="6:27" ht="15"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</row>
    <row r="1349" spans="6:27" ht="15"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</row>
    <row r="1350" spans="6:27" ht="15"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</row>
    <row r="1351" spans="6:27" ht="15"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</row>
    <row r="1352" spans="6:27" ht="15"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</row>
    <row r="1353" spans="6:27" ht="15"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</row>
    <row r="1354" spans="6:27" ht="15"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</row>
    <row r="1355" spans="6:27" ht="15"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</row>
    <row r="1356" spans="6:27" ht="15"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</row>
    <row r="1357" spans="6:27" ht="15"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</row>
    <row r="1358" spans="6:27" ht="15"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</row>
    <row r="1359" spans="6:27" ht="15"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</row>
    <row r="1360" spans="6:27" ht="15"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</row>
    <row r="1361" spans="6:27" ht="15"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</row>
    <row r="1362" spans="6:27" ht="15"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</row>
    <row r="1363" spans="6:27" ht="15"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</row>
    <row r="1364" spans="6:27" ht="15"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</row>
    <row r="1365" spans="6:27" ht="15"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</row>
    <row r="1366" spans="6:27" ht="15"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</row>
    <row r="1367" spans="6:27" ht="15"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</row>
    <row r="1368" spans="6:27" ht="15"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</row>
    <row r="1369" spans="6:27" ht="15"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</row>
    <row r="1370" spans="6:27" ht="15"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</row>
    <row r="1371" spans="6:27" ht="15"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</row>
    <row r="1372" spans="6:27" ht="15"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</row>
    <row r="1373" spans="6:27" ht="15"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</row>
    <row r="1374" spans="6:27" ht="15"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</row>
    <row r="1375" spans="6:27" ht="15"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</row>
    <row r="1376" spans="6:27" ht="15"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</row>
    <row r="1377" spans="6:27" ht="15"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</row>
    <row r="1378" spans="6:27" ht="15"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</row>
    <row r="1379" spans="6:27" ht="15"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</row>
    <row r="1380" spans="6:27" ht="15"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</row>
    <row r="1381" spans="6:27" ht="15"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</row>
    <row r="1382" spans="6:27" ht="15"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</row>
    <row r="1383" spans="6:27" ht="15"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</row>
    <row r="1384" spans="6:27" ht="15"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</row>
    <row r="1385" spans="6:27" ht="15"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</row>
    <row r="1386" spans="6:27" ht="15"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</row>
    <row r="1387" spans="6:27" ht="15"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</row>
    <row r="1388" spans="6:27" ht="15"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</row>
    <row r="1389" spans="6:27" ht="15"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</row>
    <row r="1390" spans="6:27" ht="15"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</row>
    <row r="1391" spans="6:27" ht="15"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</row>
    <row r="1392" spans="6:27" ht="15"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</row>
    <row r="1393" spans="6:27" ht="15"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</row>
    <row r="1394" spans="6:27" ht="15"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</row>
    <row r="1395" spans="6:27" ht="15"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</row>
    <row r="1396" spans="6:27" ht="15"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</row>
    <row r="1397" spans="6:27" ht="15"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</row>
    <row r="1398" spans="6:27" ht="15"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</row>
    <row r="1399" spans="6:27" ht="15"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</row>
    <row r="1400" spans="6:27" ht="15"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</row>
    <row r="1401" spans="6:27" ht="15"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</row>
    <row r="1402" spans="6:27" ht="15"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</row>
    <row r="1403" spans="6:27" ht="15"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</row>
    <row r="1404" spans="6:27" ht="15"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</row>
    <row r="1405" spans="6:27" ht="15"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</row>
    <row r="1406" spans="6:27" ht="15"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</row>
    <row r="1407" spans="6:27" ht="15"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</row>
    <row r="1408" spans="6:27" ht="15"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</row>
    <row r="1409" spans="6:27" ht="15"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</row>
    <row r="1410" spans="6:27" ht="15"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</row>
    <row r="1411" spans="6:27" ht="15"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</row>
    <row r="1412" spans="6:27" ht="15"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</row>
    <row r="1413" spans="6:27" ht="15"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</row>
    <row r="1414" spans="6:27" ht="15"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</row>
    <row r="1415" spans="6:27" ht="15"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</row>
    <row r="1416" spans="6:27" ht="15"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</row>
    <row r="1417" spans="6:27" ht="15"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</row>
    <row r="1418" spans="6:27" ht="15"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</row>
    <row r="1419" spans="6:27" ht="15"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</row>
    <row r="1420" spans="6:27" ht="15"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</row>
    <row r="1421" spans="6:27" ht="15"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</row>
    <row r="1422" spans="6:27" ht="15"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</row>
    <row r="1423" spans="6:27" ht="15"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</row>
    <row r="1424" spans="6:27" ht="15"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</row>
    <row r="1425" spans="6:27" ht="15"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</row>
    <row r="1426" spans="6:27" ht="15"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</row>
    <row r="1427" spans="6:27" ht="15"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</row>
    <row r="1428" spans="6:27" ht="15"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</row>
    <row r="1429" spans="6:27" ht="15"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</row>
    <row r="1430" spans="6:27" ht="15"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</row>
    <row r="1431" spans="6:27" ht="15"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</row>
    <row r="1432" spans="6:27" ht="15"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</row>
    <row r="1433" spans="6:27" ht="15"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</row>
    <row r="1434" spans="6:27" ht="15"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</row>
    <row r="1435" spans="6:27" ht="15"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</row>
    <row r="1436" spans="6:27" ht="15"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</row>
    <row r="1437" spans="6:27" ht="15"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</row>
    <row r="1438" spans="6:27" ht="15"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</row>
    <row r="1439" spans="6:27" ht="15"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</row>
    <row r="1440" spans="6:27" ht="15"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</row>
    <row r="1441" spans="6:27" ht="15"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</row>
    <row r="1442" spans="6:27" ht="15"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</row>
    <row r="1443" spans="6:27" ht="15"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</row>
    <row r="1444" spans="6:27" ht="15"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</row>
    <row r="1445" spans="6:27" ht="15"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</row>
    <row r="1446" spans="6:27" ht="15"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</row>
    <row r="1447" spans="6:27" ht="15"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</row>
    <row r="1448" spans="6:27" ht="15"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</row>
    <row r="1449" spans="6:27" ht="15"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</row>
    <row r="1450" spans="6:27" ht="15"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</row>
    <row r="1451" spans="6:27" ht="15"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</row>
    <row r="1452" spans="6:27" ht="15"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</row>
    <row r="1453" spans="6:27" ht="15"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</row>
    <row r="1454" spans="6:27" ht="15"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</row>
    <row r="1455" spans="6:27" ht="15"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</row>
    <row r="1456" spans="6:27" ht="15"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</row>
    <row r="1457" spans="6:27" ht="15"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</row>
    <row r="1458" spans="6:27" ht="15"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</row>
    <row r="1459" spans="6:27" ht="15"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</row>
    <row r="1460" spans="6:27" ht="15"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</row>
    <row r="1461" spans="6:27" ht="15"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</row>
    <row r="1462" spans="6:27" ht="15"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</row>
    <row r="1463" spans="6:27" ht="15"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</row>
    <row r="1464" spans="6:27" ht="15"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</row>
  </sheetData>
  <sheetProtection/>
  <mergeCells count="6">
    <mergeCell ref="F2:AC2"/>
    <mergeCell ref="F3:AC3"/>
    <mergeCell ref="AB5:AB7"/>
    <mergeCell ref="AA5:AA7"/>
    <mergeCell ref="M5:X5"/>
    <mergeCell ref="J5:L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2017-05-04T12:25:46Z</cp:lastPrinted>
  <dcterms:created xsi:type="dcterms:W3CDTF">1996-10-14T23:33:28Z</dcterms:created>
  <dcterms:modified xsi:type="dcterms:W3CDTF">2019-07-04T12:22:23Z</dcterms:modified>
  <cp:category/>
  <cp:version/>
  <cp:contentType/>
  <cp:contentStatus/>
</cp:coreProperties>
</file>