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450" yWindow="2115" windowWidth="9615" windowHeight="9990" tabRatio="602"/>
  </bookViews>
  <sheets>
    <sheet name="Sheet1" sheetId="1" r:id="rId1"/>
    <sheet name="Sheet2" sheetId="2" r:id="rId2"/>
    <sheet name="Sheet3" sheetId="3" r:id="rId3"/>
  </sheets>
  <definedNames>
    <definedName name="_xlnm.Print_Area">Sheet1!$D$4:$AW$32</definedName>
  </definedNames>
  <calcPr calcId="144525"/>
</workbook>
</file>

<file path=xl/calcChain.xml><?xml version="1.0" encoding="utf-8"?>
<calcChain xmlns="http://schemas.openxmlformats.org/spreadsheetml/2006/main">
  <c r="AR20" i="1" l="1"/>
  <c r="AR21" i="1"/>
  <c r="AR22" i="1"/>
  <c r="AR23" i="1"/>
  <c r="AR32" i="1"/>
  <c r="AR31" i="1"/>
  <c r="AR30" i="1"/>
  <c r="AR29" i="1"/>
  <c r="AR28" i="1"/>
  <c r="AR27" i="1"/>
  <c r="AR26" i="1"/>
  <c r="AR25" i="1"/>
  <c r="AR24" i="1"/>
  <c r="AR19" i="1"/>
  <c r="AR18" i="1"/>
  <c r="AR17" i="1"/>
  <c r="AR16" i="1"/>
  <c r="AR15" i="1"/>
  <c r="AR14" i="1"/>
  <c r="AR11" i="1" s="1"/>
  <c r="AR13" i="1"/>
  <c r="AR12" i="1"/>
  <c r="AR10" i="1"/>
  <c r="AR9" i="1"/>
  <c r="AR8" i="1"/>
  <c r="E27" i="1" l="1"/>
  <c r="F27" i="1"/>
  <c r="E11" i="1" l="1"/>
  <c r="F11" i="1" l="1"/>
  <c r="G27" i="1" l="1"/>
  <c r="H27" i="1"/>
  <c r="G20" i="1" l="1"/>
  <c r="G11" i="1" l="1"/>
  <c r="I27" i="1" l="1"/>
  <c r="H11" i="1" l="1"/>
  <c r="I20" i="1" l="1"/>
  <c r="I11" i="1" l="1"/>
  <c r="J27" i="1" l="1"/>
  <c r="K27" i="1"/>
  <c r="L27" i="1"/>
  <c r="J11" i="1" l="1"/>
  <c r="K11" i="1" l="1"/>
  <c r="L11" i="1"/>
  <c r="M27" i="1" l="1"/>
  <c r="N27" i="1"/>
  <c r="S27" i="1"/>
  <c r="R27" i="1"/>
  <c r="P27" i="1"/>
  <c r="Q27" i="1"/>
  <c r="M11" i="1" l="1"/>
  <c r="N11" i="1" l="1"/>
  <c r="O27" i="1"/>
  <c r="O11" i="1"/>
  <c r="Q11" i="1"/>
  <c r="R11" i="1"/>
  <c r="S11" i="1"/>
  <c r="T11" i="1"/>
  <c r="V11" i="1"/>
  <c r="U11" i="1"/>
  <c r="W11" i="1"/>
  <c r="X11" i="1"/>
  <c r="Y27" i="1"/>
  <c r="Z27" i="1"/>
  <c r="Y11" i="1"/>
  <c r="AA27" i="1"/>
  <c r="Z11" i="1"/>
  <c r="AA20" i="1"/>
  <c r="AA19" i="1"/>
  <c r="AA11" i="1"/>
  <c r="AB26" i="1"/>
  <c r="AB25" i="1"/>
  <c r="AB20" i="1"/>
  <c r="AB19" i="1"/>
  <c r="AB29" i="1"/>
  <c r="AB13" i="1"/>
  <c r="AB12" i="1"/>
  <c r="AB10" i="1"/>
  <c r="AB11" i="1" s="1"/>
  <c r="AB9" i="1"/>
  <c r="AC11" i="1"/>
  <c r="AD11" i="1"/>
  <c r="AE11" i="1"/>
  <c r="AF11" i="1"/>
  <c r="AG30" i="1"/>
  <c r="AG31" i="1"/>
  <c r="AG20" i="1"/>
  <c r="AG19" i="1"/>
  <c r="AG26" i="1"/>
  <c r="AG25" i="1"/>
  <c r="AG11" i="1"/>
  <c r="AH11" i="1"/>
  <c r="AI30" i="1"/>
  <c r="AI11" i="1"/>
  <c r="AJ11" i="1"/>
  <c r="AK11" i="1"/>
  <c r="AL11" i="1"/>
  <c r="AM20" i="1"/>
  <c r="AN11" i="1"/>
  <c r="AM11" i="1"/>
  <c r="AO11" i="1"/>
  <c r="AP11" i="1"/>
  <c r="AQ11" i="1"/>
  <c r="AP20" i="1"/>
  <c r="AQ26" i="1"/>
  <c r="AQ25" i="1"/>
  <c r="AQ31" i="1"/>
  <c r="AQ30" i="1"/>
  <c r="AG27" i="1" l="1"/>
  <c r="AB27" i="1"/>
</calcChain>
</file>

<file path=xl/sharedStrings.xml><?xml version="1.0" encoding="utf-8"?>
<sst xmlns="http://schemas.openxmlformats.org/spreadsheetml/2006/main" count="133" uniqueCount="82">
  <si>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</si>
  <si>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</si>
  <si>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</si>
  <si>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</si>
  <si>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</si>
  <si>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</si>
  <si>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</si>
  <si>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</si>
  <si>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</si>
  <si>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</si>
  <si>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</si>
  <si>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</si>
  <si>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</si>
  <si>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</si>
  <si>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الاصدارات الأولية من الأسهم (مليون دينار)</t>
  </si>
  <si>
    <t>الاصدارات الأولية من السندات (مليون دينار)</t>
  </si>
  <si>
    <t>Primary Issues of Shares (JD million)</t>
  </si>
  <si>
    <t>Primary Issues of Bonds (JD million)</t>
  </si>
  <si>
    <t>معدل دوران السهم (%)</t>
  </si>
  <si>
    <t>Turnover Ratio (%)</t>
  </si>
  <si>
    <t>Net Investment of Non-Jordanians (JD million)</t>
  </si>
  <si>
    <t>الاصدارات الأولية من الصكوك الإسلامية (مليون دينار)</t>
  </si>
  <si>
    <t>Primary Issues of Islamic Sukuk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</si>
  <si>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</si>
  <si>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</si>
  <si>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</si>
  <si>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</si>
  <si>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</si>
  <si>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</si>
  <si>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</si>
  <si>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</si>
  <si>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</si>
  <si>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</si>
  <si>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</si>
  <si>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</si>
  <si>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</si>
  <si>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</si>
  <si>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</si>
  <si>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</si>
  <si>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</si>
  <si>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</si>
  <si>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</si>
  <si>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</si>
  <si>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</si>
  <si>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</si>
  <si>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</si>
  <si>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</si>
  <si>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</si>
  <si>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</si>
  <si>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</si>
  <si>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</si>
  <si>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</si>
  <si>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</si>
  <si>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</si>
  <si>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</si>
  <si>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</si>
  <si>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</si>
  <si>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</si>
  <si>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</si>
  <si>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</si>
  <si>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</si>
  <si>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</si>
  <si>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</si>
  <si>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</si>
  <si>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</si>
  <si>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</si>
  <si>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</si>
  <si>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</si>
  <si>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</si>
  <si>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</si>
  <si>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</si>
  <si>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</si>
  <si>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</si>
  <si>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</si>
  <si>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</si>
  <si>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</si>
  <si>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</si>
  <si>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</si>
  <si>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</si>
  <si>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2021*</t>
  </si>
  <si>
    <t>* تراكمي حتى نهاية شهر آذار</t>
  </si>
  <si>
    <t>* Cumulative up to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</si>
</sst>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</numFmts>
  <fonts count="16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1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5">
    <cellStyle name="Comma" xfId="1" builtinId="3"/>
    <cellStyle name="Comma 2" xfId="2"/>
    <cellStyle name="Comma 3" xfId="3"/>
    <cellStyle name="Comma0" xfId="4"/>
    <cellStyle name="Currency0" xfId="5"/>
    <cellStyle name="Currency0 2" xfId="6"/>
    <cellStyle name="Date" xfId="7"/>
    <cellStyle name="Fixed" xfId="8"/>
    <cellStyle name="Heading 1" xfId="9" builtinId="16" customBuiltin="1"/>
    <cellStyle name="Heading 1 2" xfId="10"/>
    <cellStyle name="Heading 2" xfId="11" builtinId="17" customBuiltin="1"/>
    <cellStyle name="Heading 2 2" xfId="12"/>
    <cellStyle name="MS_Arabic" xfId="13"/>
    <cellStyle name="Normal" xfId="0" builtinId="0"/>
    <cellStyle name="normal 2 2" xfId="14"/>
    <cellStyle name="Normal 3 2" xfId="15"/>
    <cellStyle name="Normal 4 2" xfId="16"/>
    <cellStyle name="Normal 5" xfId="17"/>
    <cellStyle name="Normal 6" xfId="18"/>
    <cellStyle name="Normal 7" xfId="19"/>
    <cellStyle name="Normal 8" xfId="20"/>
    <cellStyle name="Normal 9" xfId="21"/>
    <cellStyle name="Percent" xfId="22" builtinId="5"/>
    <cellStyle name="Total" xfId="23" builtinId="25" customBuiltin="1"/>
    <cellStyle name="Total 2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A1465"/>
  <sheetViews>
    <sheetView tabSelected="1" zoomScale="70" zoomScaleNormal="70" workbookViewId="0">
      <selection activeCell="E36" sqref="E36"/>
    </sheetView>
  </sheetViews>
  <sheetFormatPr defaultColWidth="9.140625" defaultRowHeight="23.25"/>
  <cols>
    <col min="1" max="1" width="15.7109375" style="2" bestFit="1" customWidth="1"/>
    <col min="2" max="2" width="17" style="2" customWidth="1"/>
    <col min="3" max="3" width="10.5703125" style="2" hidden="1" customWidth="1"/>
    <col min="4" max="4" width="73.7109375" style="83" customWidth="1"/>
    <col min="5" max="6" width="23.7109375" style="83" customWidth="1"/>
    <col min="7" max="7" width="23.28515625" style="83" customWidth="1"/>
    <col min="8" max="8" width="23.140625" style="83" hidden="1" customWidth="1"/>
    <col min="9" max="10" width="21.28515625" style="83" hidden="1" customWidth="1"/>
    <col min="11" max="19" width="20.7109375" style="83" hidden="1" customWidth="1"/>
    <col min="20" max="20" width="28.85546875" style="83" hidden="1" customWidth="1"/>
    <col min="21" max="22" width="27.28515625" style="83" hidden="1" customWidth="1"/>
    <col min="23" max="28" width="26.85546875" style="83" hidden="1" customWidth="1"/>
    <col min="29" max="29" width="27.28515625" style="83" hidden="1" customWidth="1"/>
    <col min="30" max="31" width="27.140625" style="83" hidden="1" customWidth="1"/>
    <col min="32" max="32" width="28.42578125" style="83" hidden="1" customWidth="1"/>
    <col min="33" max="33" width="26.7109375" style="83" hidden="1" customWidth="1"/>
    <col min="34" max="34" width="25.5703125" style="83" hidden="1" customWidth="1"/>
    <col min="35" max="36" width="23.140625" style="83" hidden="1" customWidth="1"/>
    <col min="37" max="37" width="19.140625" style="83" hidden="1" customWidth="1"/>
    <col min="38" max="38" width="19.5703125" style="83" hidden="1" customWidth="1"/>
    <col min="39" max="39" width="19.42578125" style="83" hidden="1" customWidth="1"/>
    <col min="40" max="40" width="19.85546875" style="83" hidden="1" customWidth="1"/>
    <col min="41" max="41" width="19.7109375" style="83" hidden="1" customWidth="1"/>
    <col min="42" max="42" width="17.5703125" style="83" hidden="1" customWidth="1"/>
    <col min="43" max="43" width="17.28515625" style="83" hidden="1" customWidth="1"/>
    <col min="44" max="46" width="17.28515625" style="83" customWidth="1"/>
    <col min="47" max="47" width="15.5703125" style="83" customWidth="1"/>
    <col min="48" max="48" width="15.42578125" style="83" customWidth="1"/>
    <col min="49" max="49" width="15" style="83" customWidth="1"/>
    <col min="50" max="50" width="63.28515625" style="2" bestFit="1" customWidth="1"/>
    <col min="51" max="51" width="10" style="2" bestFit="1" customWidth="1"/>
    <col min="52" max="52" width="20.140625" style="2" bestFit="1" customWidth="1"/>
    <col min="53" max="16384" width="9.140625" style="2"/>
  </cols>
  <sheetData>
    <row r="2" spans="1:52" ht="24" customHeight="1">
      <c r="B2" s="1"/>
      <c r="D2" s="107" t="s">
        <v>75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1:52" ht="24.75" customHeight="1">
      <c r="B3" s="3"/>
      <c r="C3" s="1"/>
      <c r="D3" s="107" t="s">
        <v>76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</row>
    <row r="4" spans="1:52" ht="26.25" customHeight="1">
      <c r="B4" s="4"/>
      <c r="C4" s="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</row>
    <row r="5" spans="1:52" ht="19.149999999999999" customHeight="1">
      <c r="D5" s="7"/>
      <c r="E5" s="115">
        <v>2021</v>
      </c>
      <c r="F5" s="116"/>
      <c r="G5" s="117"/>
      <c r="H5" s="112">
        <v>2020</v>
      </c>
      <c r="I5" s="113"/>
      <c r="J5" s="113"/>
      <c r="K5" s="113"/>
      <c r="L5" s="97"/>
      <c r="M5" s="97"/>
      <c r="N5" s="97"/>
      <c r="O5" s="97"/>
      <c r="P5" s="97"/>
      <c r="Q5" s="97"/>
      <c r="R5" s="97"/>
      <c r="S5" s="8"/>
      <c r="T5" s="112">
        <v>2019</v>
      </c>
      <c r="U5" s="113"/>
      <c r="V5" s="113"/>
      <c r="W5" s="113"/>
      <c r="X5" s="113"/>
      <c r="Y5" s="113"/>
      <c r="Z5" s="114"/>
      <c r="AA5" s="8"/>
      <c r="AB5" s="9"/>
      <c r="AC5" s="10"/>
      <c r="AD5" s="11"/>
      <c r="AE5" s="12"/>
      <c r="AF5" s="111">
        <v>2018</v>
      </c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98"/>
      <c r="AS5" s="101"/>
      <c r="AT5" s="13"/>
      <c r="AU5" s="14"/>
      <c r="AV5" s="108">
        <v>2017</v>
      </c>
      <c r="AW5" s="108">
        <v>2016</v>
      </c>
      <c r="AX5" s="16"/>
    </row>
    <row r="6" spans="1:52" s="1" customFormat="1" ht="20.45" customHeight="1">
      <c r="D6" s="17"/>
      <c r="E6" s="92" t="s">
        <v>46</v>
      </c>
      <c r="F6" s="92" t="s">
        <v>44</v>
      </c>
      <c r="G6" s="92" t="s">
        <v>70</v>
      </c>
      <c r="H6" s="92" t="s">
        <v>63</v>
      </c>
      <c r="I6" s="92" t="s">
        <v>61</v>
      </c>
      <c r="J6" s="92" t="s">
        <v>60</v>
      </c>
      <c r="K6" s="91" t="s">
        <v>58</v>
      </c>
      <c r="L6" s="92" t="s">
        <v>55</v>
      </c>
      <c r="M6" s="10" t="s">
        <v>53</v>
      </c>
      <c r="N6" s="10" t="s">
        <v>51</v>
      </c>
      <c r="O6" s="10" t="s">
        <v>49</v>
      </c>
      <c r="P6" s="10" t="s">
        <v>47</v>
      </c>
      <c r="Q6" s="10" t="s">
        <v>46</v>
      </c>
      <c r="R6" s="10" t="s">
        <v>44</v>
      </c>
      <c r="S6" s="15" t="s">
        <v>70</v>
      </c>
      <c r="T6" s="18" t="s">
        <v>63</v>
      </c>
      <c r="U6" s="19" t="s">
        <v>61</v>
      </c>
      <c r="V6" s="18" t="s">
        <v>68</v>
      </c>
      <c r="W6" s="18" t="s">
        <v>58</v>
      </c>
      <c r="X6" s="18" t="s">
        <v>55</v>
      </c>
      <c r="Y6" s="18" t="s">
        <v>53</v>
      </c>
      <c r="Z6" s="18" t="s">
        <v>51</v>
      </c>
      <c r="AA6" s="18" t="s">
        <v>67</v>
      </c>
      <c r="AB6" s="18" t="s">
        <v>47</v>
      </c>
      <c r="AC6" s="18" t="s">
        <v>46</v>
      </c>
      <c r="AD6" s="18" t="s">
        <v>44</v>
      </c>
      <c r="AE6" s="18" t="s">
        <v>42</v>
      </c>
      <c r="AF6" s="10" t="s">
        <v>63</v>
      </c>
      <c r="AG6" s="10" t="s">
        <v>61</v>
      </c>
      <c r="AH6" s="10" t="s">
        <v>60</v>
      </c>
      <c r="AI6" s="10" t="s">
        <v>58</v>
      </c>
      <c r="AJ6" s="10" t="s">
        <v>55</v>
      </c>
      <c r="AK6" s="10" t="s">
        <v>53</v>
      </c>
      <c r="AL6" s="10" t="s">
        <v>51</v>
      </c>
      <c r="AM6" s="10" t="s">
        <v>49</v>
      </c>
      <c r="AN6" s="10" t="s">
        <v>47</v>
      </c>
      <c r="AO6" s="10" t="s">
        <v>46</v>
      </c>
      <c r="AP6" s="10" t="s">
        <v>44</v>
      </c>
      <c r="AQ6" s="13" t="s">
        <v>42</v>
      </c>
      <c r="AR6" s="99" t="s">
        <v>79</v>
      </c>
      <c r="AS6" s="102">
        <v>2020</v>
      </c>
      <c r="AT6" s="19">
        <v>2019</v>
      </c>
      <c r="AU6" s="19">
        <v>2018</v>
      </c>
      <c r="AV6" s="109"/>
      <c r="AW6" s="109"/>
      <c r="AX6" s="20"/>
      <c r="AZ6" s="21"/>
    </row>
    <row r="7" spans="1:52" s="1" customFormat="1" ht="18.75" customHeight="1">
      <c r="D7" s="22"/>
      <c r="E7" s="23" t="s">
        <v>45</v>
      </c>
      <c r="F7" s="23" t="s">
        <v>43</v>
      </c>
      <c r="G7" s="23" t="s">
        <v>41</v>
      </c>
      <c r="H7" s="23" t="s">
        <v>64</v>
      </c>
      <c r="I7" s="23" t="s">
        <v>62</v>
      </c>
      <c r="J7" s="23" t="s">
        <v>59</v>
      </c>
      <c r="K7" s="23" t="s">
        <v>57</v>
      </c>
      <c r="L7" s="23" t="s">
        <v>56</v>
      </c>
      <c r="M7" s="23" t="s">
        <v>54</v>
      </c>
      <c r="N7" s="23" t="s">
        <v>52</v>
      </c>
      <c r="O7" s="23" t="s">
        <v>50</v>
      </c>
      <c r="P7" s="23" t="s">
        <v>48</v>
      </c>
      <c r="Q7" s="23" t="s">
        <v>45</v>
      </c>
      <c r="R7" s="23" t="s">
        <v>43</v>
      </c>
      <c r="S7" s="23" t="s">
        <v>41</v>
      </c>
      <c r="T7" s="23" t="s">
        <v>64</v>
      </c>
      <c r="U7" s="24" t="s">
        <v>62</v>
      </c>
      <c r="V7" s="23" t="s">
        <v>59</v>
      </c>
      <c r="W7" s="23" t="s">
        <v>57</v>
      </c>
      <c r="X7" s="23" t="s">
        <v>56</v>
      </c>
      <c r="Y7" s="23" t="s">
        <v>54</v>
      </c>
      <c r="Z7" s="23" t="s">
        <v>52</v>
      </c>
      <c r="AA7" s="23" t="s">
        <v>50</v>
      </c>
      <c r="AB7" s="23" t="s">
        <v>48</v>
      </c>
      <c r="AC7" s="23" t="s">
        <v>45</v>
      </c>
      <c r="AD7" s="23" t="s">
        <v>43</v>
      </c>
      <c r="AE7" s="23" t="s">
        <v>41</v>
      </c>
      <c r="AF7" s="23" t="s">
        <v>64</v>
      </c>
      <c r="AG7" s="23" t="s">
        <v>62</v>
      </c>
      <c r="AH7" s="23" t="s">
        <v>59</v>
      </c>
      <c r="AI7" s="23" t="s">
        <v>57</v>
      </c>
      <c r="AJ7" s="23" t="s">
        <v>56</v>
      </c>
      <c r="AK7" s="23" t="s">
        <v>54</v>
      </c>
      <c r="AL7" s="23" t="s">
        <v>52</v>
      </c>
      <c r="AM7" s="23" t="s">
        <v>50</v>
      </c>
      <c r="AN7" s="23" t="s">
        <v>48</v>
      </c>
      <c r="AO7" s="23" t="s">
        <v>45</v>
      </c>
      <c r="AP7" s="23" t="s">
        <v>43</v>
      </c>
      <c r="AQ7" s="24" t="s">
        <v>41</v>
      </c>
      <c r="AR7" s="100"/>
      <c r="AS7" s="103"/>
      <c r="AT7" s="24"/>
      <c r="AU7" s="24"/>
      <c r="AV7" s="110"/>
      <c r="AW7" s="110"/>
      <c r="AX7" s="25"/>
      <c r="AZ7" s="21"/>
    </row>
    <row r="8" spans="1:52" s="1" customFormat="1" ht="33.75" customHeight="1">
      <c r="A8" s="105"/>
      <c r="D8" s="26" t="s">
        <v>23</v>
      </c>
      <c r="E8" s="27">
        <v>179</v>
      </c>
      <c r="F8" s="27">
        <v>179</v>
      </c>
      <c r="G8" s="27">
        <v>179</v>
      </c>
      <c r="H8" s="27">
        <v>179</v>
      </c>
      <c r="I8" s="27">
        <v>179</v>
      </c>
      <c r="J8" s="27">
        <v>180</v>
      </c>
      <c r="K8" s="27">
        <v>180</v>
      </c>
      <c r="L8" s="27">
        <v>180</v>
      </c>
      <c r="M8" s="27">
        <v>181</v>
      </c>
      <c r="N8" s="27">
        <v>181</v>
      </c>
      <c r="O8" s="27">
        <v>187</v>
      </c>
      <c r="P8" s="27">
        <v>188</v>
      </c>
      <c r="Q8" s="27">
        <v>188</v>
      </c>
      <c r="R8" s="27">
        <v>190</v>
      </c>
      <c r="S8" s="27">
        <v>190</v>
      </c>
      <c r="T8" s="27">
        <v>191</v>
      </c>
      <c r="U8" s="27">
        <v>191</v>
      </c>
      <c r="V8" s="27">
        <v>192</v>
      </c>
      <c r="W8" s="27">
        <v>191</v>
      </c>
      <c r="X8" s="27">
        <v>191</v>
      </c>
      <c r="Y8" s="27">
        <v>192</v>
      </c>
      <c r="Z8" s="27">
        <v>192</v>
      </c>
      <c r="AA8" s="27">
        <v>192</v>
      </c>
      <c r="AB8" s="27">
        <v>192</v>
      </c>
      <c r="AC8" s="27">
        <v>193</v>
      </c>
      <c r="AD8" s="27">
        <v>194</v>
      </c>
      <c r="AE8" s="27">
        <v>195</v>
      </c>
      <c r="AF8" s="27">
        <v>195</v>
      </c>
      <c r="AG8" s="27">
        <v>196</v>
      </c>
      <c r="AH8" s="27">
        <v>195</v>
      </c>
      <c r="AI8" s="27">
        <v>195</v>
      </c>
      <c r="AJ8" s="27">
        <v>195</v>
      </c>
      <c r="AK8" s="27">
        <v>195</v>
      </c>
      <c r="AL8" s="27">
        <v>194</v>
      </c>
      <c r="AM8" s="27">
        <v>194</v>
      </c>
      <c r="AN8" s="27">
        <v>194</v>
      </c>
      <c r="AO8" s="27">
        <v>194</v>
      </c>
      <c r="AP8" s="27">
        <v>194</v>
      </c>
      <c r="AQ8" s="27">
        <v>194</v>
      </c>
      <c r="AR8" s="28">
        <f>E8</f>
        <v>179</v>
      </c>
      <c r="AS8" s="29">
        <v>179</v>
      </c>
      <c r="AT8" s="29">
        <v>191</v>
      </c>
      <c r="AU8" s="29">
        <v>195</v>
      </c>
      <c r="AV8" s="29">
        <v>194</v>
      </c>
      <c r="AW8" s="30">
        <v>224</v>
      </c>
      <c r="AX8" s="31" t="s">
        <v>24</v>
      </c>
    </row>
    <row r="9" spans="1:52" s="1" customFormat="1" ht="29.25" customHeight="1">
      <c r="A9" s="105"/>
      <c r="C9" s="32"/>
      <c r="D9" s="26" t="s">
        <v>0</v>
      </c>
      <c r="E9" s="33">
        <v>13749.5925472</v>
      </c>
      <c r="F9" s="33">
        <v>13598.810623110001</v>
      </c>
      <c r="G9" s="33">
        <v>13351.4337015</v>
      </c>
      <c r="H9" s="33">
        <v>12907.80831696</v>
      </c>
      <c r="I9" s="33">
        <v>12372.414570319999</v>
      </c>
      <c r="J9" s="33">
        <v>12240.915746840001</v>
      </c>
      <c r="K9" s="33">
        <v>12412.607332459998</v>
      </c>
      <c r="L9" s="33">
        <v>12224.866208349998</v>
      </c>
      <c r="M9" s="33">
        <v>12329.753389720001</v>
      </c>
      <c r="N9" s="33">
        <v>12498.341689060002</v>
      </c>
      <c r="O9" s="33">
        <v>12858.289137850001</v>
      </c>
      <c r="P9" s="33">
        <v>13137.589112980002</v>
      </c>
      <c r="Q9" s="33">
        <v>13137.589112980002</v>
      </c>
      <c r="R9" s="33">
        <v>14621.267282770001</v>
      </c>
      <c r="S9" s="33">
        <v>15169.852814709999</v>
      </c>
      <c r="T9" s="33">
        <v>14914.795134700002</v>
      </c>
      <c r="U9" s="33">
        <v>14771.348283399999</v>
      </c>
      <c r="V9" s="33">
        <v>14737.601701629999</v>
      </c>
      <c r="W9" s="33">
        <v>14998.478650809999</v>
      </c>
      <c r="X9" s="33">
        <v>15030.870041349999</v>
      </c>
      <c r="Y9" s="33">
        <v>15432.065502199999</v>
      </c>
      <c r="Z9" s="33">
        <v>15450.76886025</v>
      </c>
      <c r="AA9" s="33">
        <v>14934.002977549997</v>
      </c>
      <c r="AB9" s="33">
        <f>14950654423.59/1000000</f>
        <v>14950.65442359</v>
      </c>
      <c r="AC9" s="33">
        <v>15809.91523611</v>
      </c>
      <c r="AD9" s="33">
        <v>16543.660287450002</v>
      </c>
      <c r="AE9" s="33">
        <v>16379.057402</v>
      </c>
      <c r="AF9" s="34">
        <v>16122.694185949998</v>
      </c>
      <c r="AG9" s="35">
        <v>15751.106436510001</v>
      </c>
      <c r="AH9" s="35">
        <v>16328.21398966</v>
      </c>
      <c r="AI9" s="35">
        <v>16536.324954290001</v>
      </c>
      <c r="AJ9" s="35">
        <v>16595.766468409998</v>
      </c>
      <c r="AK9" s="35">
        <v>16815.073847150001</v>
      </c>
      <c r="AL9" s="35">
        <v>17195.865744540002</v>
      </c>
      <c r="AM9" s="35">
        <v>17475.605556630002</v>
      </c>
      <c r="AN9" s="35">
        <v>18369.15251</v>
      </c>
      <c r="AO9" s="35">
        <v>18050.493377480005</v>
      </c>
      <c r="AP9" s="35">
        <v>17942.412441959998</v>
      </c>
      <c r="AQ9" s="35">
        <v>17354.544342329998</v>
      </c>
      <c r="AR9" s="28">
        <f>E9</f>
        <v>13749.5925472</v>
      </c>
      <c r="AS9" s="33">
        <v>12907.80831696</v>
      </c>
      <c r="AT9" s="33">
        <v>14914.795134700002</v>
      </c>
      <c r="AU9" s="33">
        <v>16122.694185949998</v>
      </c>
      <c r="AV9" s="33">
        <v>16962.550801720001</v>
      </c>
      <c r="AW9" s="37">
        <v>17339.38485128</v>
      </c>
      <c r="AX9" s="31" t="s">
        <v>74</v>
      </c>
      <c r="AY9" s="38"/>
      <c r="AZ9" s="21"/>
    </row>
    <row r="10" spans="1:52" s="1" customFormat="1" ht="29.25" customHeight="1">
      <c r="A10" s="105"/>
      <c r="B10" s="4"/>
      <c r="C10" s="32"/>
      <c r="D10" s="39" t="s">
        <v>9</v>
      </c>
      <c r="E10" s="41">
        <v>177.078598</v>
      </c>
      <c r="F10" s="41">
        <v>136.40537</v>
      </c>
      <c r="G10" s="41">
        <v>212.089508</v>
      </c>
      <c r="H10" s="41">
        <v>181.20235600000001</v>
      </c>
      <c r="I10" s="41">
        <v>77.529624999999996</v>
      </c>
      <c r="J10" s="41">
        <v>79.031801999999999</v>
      </c>
      <c r="K10" s="41">
        <v>100.674454</v>
      </c>
      <c r="L10" s="41">
        <v>93.279300000000006</v>
      </c>
      <c r="M10" s="41">
        <v>101.49784200000001</v>
      </c>
      <c r="N10" s="41">
        <v>99.976843000000002</v>
      </c>
      <c r="O10" s="41">
        <v>31.267257000000001</v>
      </c>
      <c r="P10" s="41">
        <v>0</v>
      </c>
      <c r="Q10" s="40">
        <v>57.044823999999998</v>
      </c>
      <c r="R10" s="40">
        <v>122.290531</v>
      </c>
      <c r="S10" s="40">
        <v>105.02985700000001</v>
      </c>
      <c r="T10" s="40">
        <v>158.46643499999999</v>
      </c>
      <c r="U10" s="40">
        <v>89.913499000000002</v>
      </c>
      <c r="V10" s="40">
        <v>259.26634200000001</v>
      </c>
      <c r="W10" s="40">
        <v>151.99684199999999</v>
      </c>
      <c r="X10" s="40">
        <v>107.98514400000001</v>
      </c>
      <c r="Y10" s="40">
        <v>149.74352200000001</v>
      </c>
      <c r="Z10" s="40">
        <v>97.180875</v>
      </c>
      <c r="AA10" s="40">
        <v>82.758290000000002</v>
      </c>
      <c r="AB10" s="40">
        <f>134078961/1000000</f>
        <v>134.07896099999999</v>
      </c>
      <c r="AC10" s="40">
        <v>165.949048</v>
      </c>
      <c r="AD10" s="40">
        <v>97.204165000000003</v>
      </c>
      <c r="AE10" s="40">
        <v>90.894369999999995</v>
      </c>
      <c r="AF10" s="40">
        <v>592.07911999999999</v>
      </c>
      <c r="AG10" s="41">
        <v>100.97684</v>
      </c>
      <c r="AH10" s="41">
        <v>464.008847</v>
      </c>
      <c r="AI10" s="41">
        <v>84.036280000000005</v>
      </c>
      <c r="AJ10" s="41">
        <v>191.61932200000001</v>
      </c>
      <c r="AK10" s="41">
        <v>105.518398</v>
      </c>
      <c r="AL10" s="41">
        <v>74.870296999999994</v>
      </c>
      <c r="AM10" s="41">
        <v>207.481753</v>
      </c>
      <c r="AN10" s="41">
        <v>114.12441</v>
      </c>
      <c r="AO10" s="41">
        <v>131.66834299999999</v>
      </c>
      <c r="AP10" s="41">
        <v>138.91937799999999</v>
      </c>
      <c r="AQ10" s="41">
        <v>114.022994</v>
      </c>
      <c r="AR10" s="36">
        <f>SUM(E10:G10)</f>
        <v>525.57347600000003</v>
      </c>
      <c r="AS10" s="33">
        <v>1048.824691</v>
      </c>
      <c r="AT10" s="33">
        <v>1585.4374929999999</v>
      </c>
      <c r="AU10" s="33">
        <v>2319.3259819999998</v>
      </c>
      <c r="AV10" s="33">
        <v>2926.215205</v>
      </c>
      <c r="AW10" s="37">
        <v>2329.4661329999999</v>
      </c>
      <c r="AX10" s="39" t="s">
        <v>73</v>
      </c>
      <c r="AY10" s="38"/>
      <c r="AZ10" s="38"/>
    </row>
    <row r="11" spans="1:52" s="1" customFormat="1" ht="29.25" customHeight="1">
      <c r="A11" s="105"/>
      <c r="B11" s="4"/>
      <c r="C11" s="32"/>
      <c r="D11" s="39" t="s">
        <v>10</v>
      </c>
      <c r="E11" s="43">
        <f>E10/E14</f>
        <v>7.6990694782608697</v>
      </c>
      <c r="F11" s="43">
        <f>F10/F14</f>
        <v>7.1792300000000004</v>
      </c>
      <c r="G11" s="43">
        <f>+G10/G14</f>
        <v>10.099500380952382</v>
      </c>
      <c r="H11" s="43">
        <f>+H10/H14</f>
        <v>7.8783633043478263</v>
      </c>
      <c r="I11" s="43">
        <f>+I10/I14</f>
        <v>4.080506578947368</v>
      </c>
      <c r="J11" s="43">
        <f t="shared" ref="J11:O11" si="0">+J10/J14</f>
        <v>3.9515900999999998</v>
      </c>
      <c r="K11" s="43">
        <f t="shared" si="0"/>
        <v>4.5761115454545456</v>
      </c>
      <c r="L11" s="43">
        <f t="shared" si="0"/>
        <v>4.9094368421052632</v>
      </c>
      <c r="M11" s="43">
        <f t="shared" si="0"/>
        <v>4.8332305714285715</v>
      </c>
      <c r="N11" s="43">
        <f t="shared" si="0"/>
        <v>4.5444019545454548</v>
      </c>
      <c r="O11" s="43">
        <f t="shared" si="0"/>
        <v>2.2333755000000002</v>
      </c>
      <c r="P11" s="43">
        <v>0</v>
      </c>
      <c r="Q11" s="42">
        <f>+Q10/Q14</f>
        <v>4.7537353333333332</v>
      </c>
      <c r="R11" s="42">
        <f>+R10/R14</f>
        <v>6.1145265499999999</v>
      </c>
      <c r="S11" s="42">
        <f>+S10/S14</f>
        <v>5.0014217619047621</v>
      </c>
      <c r="T11" s="42">
        <f>T10/T14</f>
        <v>7.2030197727272727</v>
      </c>
      <c r="U11" s="42">
        <f>U10/U14</f>
        <v>4.4956749499999997</v>
      </c>
      <c r="V11" s="42">
        <f>V10/V14</f>
        <v>11.272449652173913</v>
      </c>
      <c r="W11" s="42">
        <f t="shared" ref="W11:AB11" si="1">W10/W14</f>
        <v>6.9089473636363632</v>
      </c>
      <c r="X11" s="42">
        <f t="shared" si="1"/>
        <v>6.3520672941176475</v>
      </c>
      <c r="Y11" s="42">
        <f t="shared" si="1"/>
        <v>6.5105879130434792</v>
      </c>
      <c r="Z11" s="42">
        <f t="shared" si="1"/>
        <v>5.7165220588235295</v>
      </c>
      <c r="AA11" s="42">
        <f t="shared" si="1"/>
        <v>3.9408709523809526</v>
      </c>
      <c r="AB11" s="42">
        <f t="shared" si="1"/>
        <v>6.0944982272727266</v>
      </c>
      <c r="AC11" s="42">
        <f>+AC10/AC14</f>
        <v>7.9023356190476193</v>
      </c>
      <c r="AD11" s="42">
        <f>+AD10/AD14</f>
        <v>4.8602082500000003</v>
      </c>
      <c r="AE11" s="42">
        <f>+AE10/AE14</f>
        <v>4.3283033333333334</v>
      </c>
      <c r="AF11" s="42">
        <f>+AF10/AF14</f>
        <v>28.194243809523808</v>
      </c>
      <c r="AG11" s="43">
        <f>AG10/AG14</f>
        <v>5.0488419999999996</v>
      </c>
      <c r="AH11" s="43">
        <f>+AH10/AH14</f>
        <v>20.174297695652175</v>
      </c>
      <c r="AI11" s="43">
        <f>+AI10/AI14</f>
        <v>4.2018140000000006</v>
      </c>
      <c r="AJ11" s="43">
        <f t="shared" ref="AJ11:AQ11" si="2">+AJ10/AJ14</f>
        <v>10.64551788888889</v>
      </c>
      <c r="AK11" s="43">
        <f t="shared" si="2"/>
        <v>4.5877564347826087</v>
      </c>
      <c r="AL11" s="43">
        <f t="shared" si="2"/>
        <v>4.1594609444444437</v>
      </c>
      <c r="AM11" s="43">
        <f t="shared" si="2"/>
        <v>9.4309887727272734</v>
      </c>
      <c r="AN11" s="43">
        <f t="shared" si="2"/>
        <v>5.1874731818181816</v>
      </c>
      <c r="AO11" s="43">
        <f t="shared" si="2"/>
        <v>6.2699210952380948</v>
      </c>
      <c r="AP11" s="43">
        <f t="shared" si="2"/>
        <v>6.9459688999999996</v>
      </c>
      <c r="AQ11" s="43">
        <f t="shared" si="2"/>
        <v>5.1828633636363639</v>
      </c>
      <c r="AR11" s="44">
        <f>+AR10/AR14</f>
        <v>8.3424361269841274</v>
      </c>
      <c r="AS11" s="43">
        <v>4.9240595821596242</v>
      </c>
      <c r="AT11" s="43">
        <v>6.3672188473895579</v>
      </c>
      <c r="AU11" s="43">
        <v>9.2773039279999985</v>
      </c>
      <c r="AV11" s="43">
        <v>11.84702512145749</v>
      </c>
      <c r="AW11" s="37">
        <v>9.5080250326530606</v>
      </c>
      <c r="AX11" s="39" t="s">
        <v>72</v>
      </c>
      <c r="AZ11" s="38"/>
    </row>
    <row r="12" spans="1:52" s="1" customFormat="1" ht="29.25" customHeight="1">
      <c r="A12" s="105"/>
      <c r="B12" s="4"/>
      <c r="C12" s="32"/>
      <c r="D12" s="39" t="s">
        <v>11</v>
      </c>
      <c r="E12" s="41">
        <v>158.63573199999999</v>
      </c>
      <c r="F12" s="41">
        <v>128.427548</v>
      </c>
      <c r="G12" s="41">
        <v>199.651229</v>
      </c>
      <c r="H12" s="41">
        <v>168.35333499999999</v>
      </c>
      <c r="I12" s="41">
        <v>98.329800000000006</v>
      </c>
      <c r="J12" s="41">
        <v>98.637437000000006</v>
      </c>
      <c r="K12" s="41">
        <v>148.26957999999999</v>
      </c>
      <c r="L12" s="41">
        <v>109.990582</v>
      </c>
      <c r="M12" s="41">
        <v>115.839333</v>
      </c>
      <c r="N12" s="41">
        <v>114.264877</v>
      </c>
      <c r="O12" s="41">
        <v>27.856725000000001</v>
      </c>
      <c r="P12" s="41">
        <v>0</v>
      </c>
      <c r="Q12" s="40">
        <v>52.286763999999998</v>
      </c>
      <c r="R12" s="40">
        <v>115.820121</v>
      </c>
      <c r="S12" s="40">
        <v>93.098603999999995</v>
      </c>
      <c r="T12" s="40">
        <v>136.27355700000001</v>
      </c>
      <c r="U12" s="40">
        <v>88.805276000000006</v>
      </c>
      <c r="V12" s="40">
        <v>118.572292</v>
      </c>
      <c r="W12" s="40">
        <v>125.663663</v>
      </c>
      <c r="X12" s="40">
        <v>89.077262000000005</v>
      </c>
      <c r="Y12" s="40">
        <v>154.532062</v>
      </c>
      <c r="Z12" s="40">
        <v>92.824203999999995</v>
      </c>
      <c r="AA12" s="40">
        <v>79.877412000000007</v>
      </c>
      <c r="AB12" s="40">
        <f>112130693/1000000</f>
        <v>112.13069299999999</v>
      </c>
      <c r="AC12" s="40">
        <v>103.191757</v>
      </c>
      <c r="AD12" s="40">
        <v>80.482006999999996</v>
      </c>
      <c r="AE12" s="40">
        <v>65.748603000000003</v>
      </c>
      <c r="AF12" s="40">
        <v>187.261371</v>
      </c>
      <c r="AG12" s="41">
        <v>87.919267000000005</v>
      </c>
      <c r="AH12" s="41">
        <v>139.13453200000001</v>
      </c>
      <c r="AI12" s="41">
        <v>80.729907999999995</v>
      </c>
      <c r="AJ12" s="41">
        <v>74.238788</v>
      </c>
      <c r="AK12" s="41">
        <v>72.608909999999995</v>
      </c>
      <c r="AL12" s="41">
        <v>60.358218000000001</v>
      </c>
      <c r="AM12" s="41">
        <v>120.161523</v>
      </c>
      <c r="AN12" s="41">
        <v>102.007419</v>
      </c>
      <c r="AO12" s="41">
        <v>107.612703</v>
      </c>
      <c r="AP12" s="41">
        <v>117.608819</v>
      </c>
      <c r="AQ12" s="41">
        <v>96.240442000000002</v>
      </c>
      <c r="AR12" s="36">
        <f>SUM(E12:G12)</f>
        <v>486.71450899999996</v>
      </c>
      <c r="AS12" s="33">
        <v>1142.7471579999999</v>
      </c>
      <c r="AT12" s="33">
        <v>1247.1787880000002</v>
      </c>
      <c r="AU12" s="33">
        <v>1245.8819000000001</v>
      </c>
      <c r="AV12" s="33">
        <v>1716.738662</v>
      </c>
      <c r="AW12" s="37">
        <v>1836.7119829999999</v>
      </c>
      <c r="AX12" s="39" t="s">
        <v>7</v>
      </c>
      <c r="AZ12" s="38"/>
    </row>
    <row r="13" spans="1:52" s="1" customFormat="1" ht="29.25" customHeight="1">
      <c r="A13" s="105"/>
      <c r="B13" s="4"/>
      <c r="D13" s="39" t="s">
        <v>12</v>
      </c>
      <c r="E13" s="41">
        <v>61.476999999999997</v>
      </c>
      <c r="F13" s="41">
        <v>58.524000000000001</v>
      </c>
      <c r="G13" s="41">
        <v>65.135999999999996</v>
      </c>
      <c r="H13" s="41">
        <v>51.962000000000003</v>
      </c>
      <c r="I13" s="41">
        <v>34.31</v>
      </c>
      <c r="J13" s="41">
        <v>35.15</v>
      </c>
      <c r="K13" s="41">
        <v>52.462000000000003</v>
      </c>
      <c r="L13" s="41">
        <v>40.731999999999999</v>
      </c>
      <c r="M13" s="41">
        <v>43.771000000000001</v>
      </c>
      <c r="N13" s="41">
        <v>38.213999999999999</v>
      </c>
      <c r="O13" s="41">
        <v>10.356</v>
      </c>
      <c r="P13" s="41">
        <v>0</v>
      </c>
      <c r="Q13" s="40">
        <v>24.69</v>
      </c>
      <c r="R13" s="40">
        <v>45.223999999999997</v>
      </c>
      <c r="S13" s="40">
        <v>44.154000000000003</v>
      </c>
      <c r="T13" s="40">
        <v>37.204000000000001</v>
      </c>
      <c r="U13" s="40">
        <v>34.959000000000003</v>
      </c>
      <c r="V13" s="40">
        <v>43.509</v>
      </c>
      <c r="W13" s="40">
        <v>47.404000000000003</v>
      </c>
      <c r="X13" s="40">
        <v>35.462000000000003</v>
      </c>
      <c r="Y13" s="40">
        <v>61.037999999999997</v>
      </c>
      <c r="Z13" s="40">
        <v>43.892000000000003</v>
      </c>
      <c r="AA13" s="40">
        <v>35.729999999999997</v>
      </c>
      <c r="AB13" s="40">
        <f>43828/1000</f>
        <v>43.828000000000003</v>
      </c>
      <c r="AC13" s="40">
        <v>44.637999999999998</v>
      </c>
      <c r="AD13" s="40">
        <v>39.43</v>
      </c>
      <c r="AE13" s="40">
        <v>35.917000000000002</v>
      </c>
      <c r="AF13" s="40">
        <v>35.616</v>
      </c>
      <c r="AG13" s="41">
        <v>46.344999999999999</v>
      </c>
      <c r="AH13" s="41">
        <v>57.972000000000001</v>
      </c>
      <c r="AI13" s="41">
        <v>36.890999999999998</v>
      </c>
      <c r="AJ13" s="41">
        <v>29.472999999999999</v>
      </c>
      <c r="AK13" s="41">
        <v>31.402999999999999</v>
      </c>
      <c r="AL13" s="41">
        <v>26.582999999999998</v>
      </c>
      <c r="AM13" s="41">
        <v>46.877000000000002</v>
      </c>
      <c r="AN13" s="41">
        <v>51.854999999999997</v>
      </c>
      <c r="AO13" s="41">
        <v>52.052999999999997</v>
      </c>
      <c r="AP13" s="41">
        <v>49.465000000000003</v>
      </c>
      <c r="AQ13" s="41">
        <v>47.220999999999997</v>
      </c>
      <c r="AR13" s="36">
        <f>SUM(E13:G13)</f>
        <v>185.137</v>
      </c>
      <c r="AS13" s="33">
        <v>421.02499999999998</v>
      </c>
      <c r="AT13" s="33">
        <v>503.01100000000008</v>
      </c>
      <c r="AU13" s="33">
        <v>511.75400000000002</v>
      </c>
      <c r="AV13" s="33">
        <v>717.46500000000003</v>
      </c>
      <c r="AW13" s="37">
        <v>786.15599999999995</v>
      </c>
      <c r="AX13" s="39" t="s">
        <v>8</v>
      </c>
      <c r="AZ13" s="38"/>
    </row>
    <row r="14" spans="1:52" s="1" customFormat="1" ht="29.25" customHeight="1">
      <c r="A14" s="105"/>
      <c r="B14" s="4"/>
      <c r="D14" s="39" t="s">
        <v>2</v>
      </c>
      <c r="E14" s="88">
        <v>23</v>
      </c>
      <c r="F14" s="88">
        <v>19</v>
      </c>
      <c r="G14" s="88">
        <v>21</v>
      </c>
      <c r="H14" s="88">
        <v>23</v>
      </c>
      <c r="I14" s="88">
        <v>19</v>
      </c>
      <c r="J14" s="88">
        <v>20</v>
      </c>
      <c r="K14" s="88">
        <v>22</v>
      </c>
      <c r="L14" s="88">
        <v>19</v>
      </c>
      <c r="M14" s="88">
        <v>21</v>
      </c>
      <c r="N14" s="88">
        <v>22</v>
      </c>
      <c r="O14" s="88">
        <v>14</v>
      </c>
      <c r="P14" s="88">
        <v>0</v>
      </c>
      <c r="Q14" s="45">
        <v>12</v>
      </c>
      <c r="R14" s="45">
        <v>20</v>
      </c>
      <c r="S14" s="45">
        <v>21</v>
      </c>
      <c r="T14" s="45">
        <v>22</v>
      </c>
      <c r="U14" s="45">
        <v>20</v>
      </c>
      <c r="V14" s="45">
        <v>23</v>
      </c>
      <c r="W14" s="45">
        <v>22</v>
      </c>
      <c r="X14" s="45">
        <v>17</v>
      </c>
      <c r="Y14" s="45">
        <v>23</v>
      </c>
      <c r="Z14" s="45">
        <v>17</v>
      </c>
      <c r="AA14" s="45">
        <v>21</v>
      </c>
      <c r="AB14" s="45">
        <v>22</v>
      </c>
      <c r="AC14" s="45">
        <v>21</v>
      </c>
      <c r="AD14" s="45">
        <v>20</v>
      </c>
      <c r="AE14" s="45">
        <v>21</v>
      </c>
      <c r="AF14" s="45">
        <v>21</v>
      </c>
      <c r="AG14" s="27">
        <v>20</v>
      </c>
      <c r="AH14" s="27">
        <v>23</v>
      </c>
      <c r="AI14" s="27">
        <v>20</v>
      </c>
      <c r="AJ14" s="27">
        <v>18</v>
      </c>
      <c r="AK14" s="27">
        <v>23</v>
      </c>
      <c r="AL14" s="27">
        <v>18</v>
      </c>
      <c r="AM14" s="27">
        <v>22</v>
      </c>
      <c r="AN14" s="27">
        <v>22</v>
      </c>
      <c r="AO14" s="27">
        <v>21</v>
      </c>
      <c r="AP14" s="27">
        <v>20</v>
      </c>
      <c r="AQ14" s="27">
        <v>22</v>
      </c>
      <c r="AR14" s="28">
        <f>SUM(E14:G14)</f>
        <v>63</v>
      </c>
      <c r="AS14" s="29">
        <v>213</v>
      </c>
      <c r="AT14" s="29">
        <v>249</v>
      </c>
      <c r="AU14" s="29">
        <v>250</v>
      </c>
      <c r="AV14" s="29">
        <v>247</v>
      </c>
      <c r="AW14" s="30">
        <v>245</v>
      </c>
      <c r="AX14" s="39" t="s">
        <v>1</v>
      </c>
      <c r="AY14" s="46"/>
      <c r="AZ14" s="38"/>
    </row>
    <row r="15" spans="1:52" s="1" customFormat="1" ht="29.25" customHeight="1">
      <c r="A15" s="105"/>
      <c r="B15" s="46"/>
      <c r="D15" s="39" t="s">
        <v>19</v>
      </c>
      <c r="E15" s="89">
        <v>2.4705394409556618</v>
      </c>
      <c r="F15" s="89">
        <v>1.9957360325209412</v>
      </c>
      <c r="G15" s="89">
        <v>3.1054319358105329</v>
      </c>
      <c r="H15" s="89">
        <v>2.615003704419927</v>
      </c>
      <c r="I15" s="89">
        <v>1.5270649031246055</v>
      </c>
      <c r="J15" s="89">
        <v>1.5311291609334099</v>
      </c>
      <c r="K15" s="89">
        <v>2.3017840669177501</v>
      </c>
      <c r="L15" s="89">
        <v>1.7065230255747261</v>
      </c>
      <c r="M15" s="89">
        <v>1.7250671138663636</v>
      </c>
      <c r="N15" s="89">
        <v>1.7002127233932531</v>
      </c>
      <c r="O15" s="89">
        <v>0.4101130690685113</v>
      </c>
      <c r="P15" s="89">
        <v>0</v>
      </c>
      <c r="Q15" s="47">
        <v>0.76691970861552716</v>
      </c>
      <c r="R15" s="47">
        <v>1.6983499563917579</v>
      </c>
      <c r="S15" s="47">
        <v>1.3650482206181764</v>
      </c>
      <c r="T15" s="37">
        <v>1.9903917527053752</v>
      </c>
      <c r="U15" s="37">
        <v>1.2970769446278165</v>
      </c>
      <c r="V15" s="37">
        <v>1.7292119823371648</v>
      </c>
      <c r="W15" s="37">
        <v>1.835438512881687</v>
      </c>
      <c r="X15" s="37">
        <v>1.3004428442248328</v>
      </c>
      <c r="Y15" s="37">
        <v>2.2557733414500056</v>
      </c>
      <c r="Z15" s="37">
        <v>1.3562048665787823</v>
      </c>
      <c r="AA15" s="48">
        <v>1.1716682306951887</v>
      </c>
      <c r="AB15" s="48">
        <v>1.64476999672868</v>
      </c>
      <c r="AC15" s="48">
        <v>1.5112123687615664</v>
      </c>
      <c r="AD15" s="48">
        <v>1.1784508986430204</v>
      </c>
      <c r="AE15" s="41">
        <v>0.96222516619100185</v>
      </c>
      <c r="AF15" s="41">
        <v>2.750787990473083</v>
      </c>
      <c r="AG15" s="41">
        <v>1.3</v>
      </c>
      <c r="AH15" s="41">
        <v>2.0565135854548493</v>
      </c>
      <c r="AI15" s="41">
        <v>1.1932490817917158</v>
      </c>
      <c r="AJ15" s="41">
        <v>1.097331298476985</v>
      </c>
      <c r="AK15" s="41">
        <v>1.0776202158465535</v>
      </c>
      <c r="AL15" s="41">
        <v>0.89576784529124076</v>
      </c>
      <c r="AM15" s="41">
        <v>1.7857338347108083</v>
      </c>
      <c r="AN15" s="41">
        <v>1.5166214451618076</v>
      </c>
      <c r="AO15" s="41">
        <v>1.957612834442175</v>
      </c>
      <c r="AP15" s="41">
        <v>1.7485792580984081</v>
      </c>
      <c r="AQ15" s="41">
        <v>1.452606010714127</v>
      </c>
      <c r="AR15" s="36">
        <f>SUM(E15:G15)</f>
        <v>7.5717074092871357</v>
      </c>
      <c r="AS15" s="33">
        <v>17.347215652924007</v>
      </c>
      <c r="AT15" s="33">
        <v>18.232866905825119</v>
      </c>
      <c r="AU15" s="33">
        <v>18.832423400461757</v>
      </c>
      <c r="AV15" s="33">
        <v>25.700294052490758</v>
      </c>
      <c r="AW15" s="37">
        <v>27.20623090091506</v>
      </c>
      <c r="AX15" s="39" t="s">
        <v>18</v>
      </c>
      <c r="AZ15" s="38"/>
    </row>
    <row r="16" spans="1:52" s="1" customFormat="1" ht="29.25" customHeight="1">
      <c r="A16" s="105"/>
      <c r="B16" s="3"/>
      <c r="C16" s="32"/>
      <c r="D16" s="39" t="s">
        <v>77</v>
      </c>
      <c r="E16" s="37">
        <v>1772.2579498398638</v>
      </c>
      <c r="F16" s="37">
        <v>1761.3570528193306</v>
      </c>
      <c r="G16" s="37">
        <v>1726.8214900372761</v>
      </c>
      <c r="H16" s="37">
        <v>1657.2222955369268</v>
      </c>
      <c r="I16" s="37">
        <v>1573.4567397082044</v>
      </c>
      <c r="J16" s="37">
        <v>1551.3682790338919</v>
      </c>
      <c r="K16" s="37">
        <v>1587.7511705080378</v>
      </c>
      <c r="L16" s="37">
        <v>1573.6614998393072</v>
      </c>
      <c r="M16" s="37">
        <v>1581.8168777167455</v>
      </c>
      <c r="N16" s="37">
        <v>1603.0365724311685</v>
      </c>
      <c r="O16" s="37">
        <v>1643.3145507693141</v>
      </c>
      <c r="P16" s="37">
        <v>1668.1809691685135</v>
      </c>
      <c r="Q16" s="37">
        <v>1668.1809691685135</v>
      </c>
      <c r="R16" s="37">
        <v>1835.9196572763547</v>
      </c>
      <c r="S16" s="37">
        <v>1867.9040107684455</v>
      </c>
      <c r="T16" s="37">
        <v>1815.197767483276</v>
      </c>
      <c r="U16" s="37">
        <v>1795.2079528631014</v>
      </c>
      <c r="V16" s="37">
        <v>1800.2887680185981</v>
      </c>
      <c r="W16" s="37">
        <v>1827.7406755417528</v>
      </c>
      <c r="X16" s="37">
        <v>1821.1101048394971</v>
      </c>
      <c r="Y16" s="37">
        <v>1873.4612980810941</v>
      </c>
      <c r="Z16" s="37">
        <v>1880.1052234518506</v>
      </c>
      <c r="AA16" s="37">
        <v>1806.4956002954038</v>
      </c>
      <c r="AB16" s="37">
        <v>1811.4491047554068</v>
      </c>
      <c r="AC16" s="37">
        <v>1914.2792362729892</v>
      </c>
      <c r="AD16" s="37">
        <v>1992.1246489252458</v>
      </c>
      <c r="AE16" s="37">
        <v>1951.6157974037662</v>
      </c>
      <c r="AF16" s="41">
        <v>1908.8073290835971</v>
      </c>
      <c r="AG16" s="41">
        <v>1863.1267951180996</v>
      </c>
      <c r="AH16" s="41">
        <v>1958.6774835090841</v>
      </c>
      <c r="AI16" s="41">
        <v>1975.6341525988692</v>
      </c>
      <c r="AJ16" s="41">
        <v>1985.8077633704727</v>
      </c>
      <c r="AK16" s="41">
        <v>2007.8176774422745</v>
      </c>
      <c r="AL16" s="41">
        <v>2070.4449792393689</v>
      </c>
      <c r="AM16" s="41">
        <v>2095.9832579526519</v>
      </c>
      <c r="AN16" s="41">
        <v>2191.5160831390408</v>
      </c>
      <c r="AO16" s="41">
        <v>2233.262873985137</v>
      </c>
      <c r="AP16" s="41">
        <v>2219.6736126942769</v>
      </c>
      <c r="AQ16" s="41">
        <v>2193.2957892541758</v>
      </c>
      <c r="AR16" s="36">
        <f>E16</f>
        <v>1772.2579498398638</v>
      </c>
      <c r="AS16" s="37">
        <v>1657.2222955369268</v>
      </c>
      <c r="AT16" s="37">
        <v>1815.197767483276</v>
      </c>
      <c r="AU16" s="37">
        <v>1908.8073290835971</v>
      </c>
      <c r="AV16" s="37">
        <v>2126.7848573527567</v>
      </c>
      <c r="AW16" s="37">
        <v>2170.2908792013122</v>
      </c>
      <c r="AX16" s="39" t="s">
        <v>78</v>
      </c>
      <c r="AZ16" s="38"/>
    </row>
    <row r="17" spans="1:53" s="1" customFormat="1" ht="29.25" customHeight="1">
      <c r="A17" s="105"/>
      <c r="B17" s="3"/>
      <c r="C17" s="32"/>
      <c r="D17" s="39" t="s">
        <v>69</v>
      </c>
      <c r="E17" s="37">
        <v>873.2589732051091</v>
      </c>
      <c r="F17" s="37">
        <v>864.30598401554801</v>
      </c>
      <c r="G17" s="37">
        <v>840.07577492765415</v>
      </c>
      <c r="H17" s="37">
        <v>806.49230441232646</v>
      </c>
      <c r="I17" s="37">
        <v>762.14396103145668</v>
      </c>
      <c r="J17" s="37">
        <v>752.76597702988136</v>
      </c>
      <c r="K17" s="37">
        <v>775.38822095264561</v>
      </c>
      <c r="L17" s="37">
        <v>771.03325554058995</v>
      </c>
      <c r="M17" s="37">
        <v>771.53107315703471</v>
      </c>
      <c r="N17" s="37">
        <v>788.24422045014637</v>
      </c>
      <c r="O17" s="37">
        <v>806.25442636759522</v>
      </c>
      <c r="P17" s="37">
        <v>817.75873051137705</v>
      </c>
      <c r="Q17" s="37">
        <v>817.75873051137705</v>
      </c>
      <c r="R17" s="37">
        <v>907.090562983072</v>
      </c>
      <c r="S17" s="37">
        <v>925.25549563130357</v>
      </c>
      <c r="T17" s="37">
        <v>890.96515303389447</v>
      </c>
      <c r="U17" s="37">
        <v>877.24866712047196</v>
      </c>
      <c r="V17" s="37">
        <v>876.65004499216343</v>
      </c>
      <c r="W17" s="37">
        <v>893.74530402904225</v>
      </c>
      <c r="X17" s="37">
        <v>889.78733869458256</v>
      </c>
      <c r="Y17" s="37">
        <v>918.53200825509725</v>
      </c>
      <c r="Z17" s="37">
        <v>923.65411176519092</v>
      </c>
      <c r="AA17" s="37">
        <v>882.49051731897907</v>
      </c>
      <c r="AB17" s="37">
        <v>881.82885936689001</v>
      </c>
      <c r="AC17" s="37">
        <v>935.80981663924217</v>
      </c>
      <c r="AD17" s="37">
        <v>977.49236219748786</v>
      </c>
      <c r="AE17" s="37">
        <v>949.26898964718839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36">
        <f>E17</f>
        <v>873.2589732051091</v>
      </c>
      <c r="AS17" s="37">
        <v>806.49230441232646</v>
      </c>
      <c r="AT17" s="37">
        <v>890.96515303389447</v>
      </c>
      <c r="AU17" s="37">
        <v>926.39001090627107</v>
      </c>
      <c r="AV17" s="37">
        <v>1033.2016924241398</v>
      </c>
      <c r="AW17" s="37">
        <v>1062.245531218678</v>
      </c>
      <c r="AX17" s="39" t="s">
        <v>71</v>
      </c>
      <c r="AZ17" s="38"/>
    </row>
    <row r="18" spans="1:53" s="1" customFormat="1" ht="29.25" customHeight="1">
      <c r="A18" s="105"/>
      <c r="B18" s="32"/>
      <c r="C18" s="32"/>
      <c r="D18" s="39" t="s">
        <v>25</v>
      </c>
      <c r="E18" s="93">
        <v>3279.3622466540669</v>
      </c>
      <c r="F18" s="93">
        <v>3237.5054106388475</v>
      </c>
      <c r="G18" s="93">
        <v>3168.041853299655</v>
      </c>
      <c r="H18" s="93">
        <v>3049.574583213036</v>
      </c>
      <c r="I18" s="93">
        <v>2898.7889812805938</v>
      </c>
      <c r="J18" s="93">
        <v>2869.5435737430107</v>
      </c>
      <c r="K18" s="93">
        <v>2918.5151012759993</v>
      </c>
      <c r="L18" s="93">
        <v>2879.7515856657174</v>
      </c>
      <c r="M18" s="37">
        <v>2892.1861122584055</v>
      </c>
      <c r="N18" s="37">
        <v>2935.1781910174977</v>
      </c>
      <c r="O18" s="37">
        <v>3012.3964199328498</v>
      </c>
      <c r="P18" s="37">
        <v>3077.6237839366254</v>
      </c>
      <c r="Q18" s="37">
        <v>3077.6237839366254</v>
      </c>
      <c r="R18" s="37">
        <v>3446.8297814242355</v>
      </c>
      <c r="S18" s="37">
        <v>3580.9684597199434</v>
      </c>
      <c r="T18" s="37">
        <v>3513.7610656378256</v>
      </c>
      <c r="U18" s="37">
        <v>3479.5040942610772</v>
      </c>
      <c r="V18" s="37">
        <v>3458.0429231201274</v>
      </c>
      <c r="W18" s="37">
        <v>3525.7073021270189</v>
      </c>
      <c r="X18" s="37">
        <v>3535.678976435574</v>
      </c>
      <c r="Y18" s="37">
        <v>3638.96280736886</v>
      </c>
      <c r="Z18" s="37">
        <v>3640.0660541921275</v>
      </c>
      <c r="AA18" s="37">
        <v>3500.8361173141088</v>
      </c>
      <c r="AB18" s="37">
        <v>3503.669542552203</v>
      </c>
      <c r="AC18" s="37">
        <v>3729.50581647835</v>
      </c>
      <c r="AD18" s="37">
        <v>3920.0845609626963</v>
      </c>
      <c r="AE18" s="37">
        <v>3872.5014738028494</v>
      </c>
      <c r="AF18" s="41">
        <v>3797.0892427555327</v>
      </c>
      <c r="AG18" s="41">
        <v>3704.3971343179355</v>
      </c>
      <c r="AH18" s="41">
        <v>3850.6890320859193</v>
      </c>
      <c r="AI18" s="41">
        <v>3904.2956276216196</v>
      </c>
      <c r="AJ18" s="41">
        <v>3922.4844253854039</v>
      </c>
      <c r="AK18" s="41">
        <v>3976.2299280899283</v>
      </c>
      <c r="AL18" s="41">
        <v>4073.7748766122149</v>
      </c>
      <c r="AM18" s="41">
        <v>4143.8498124760272</v>
      </c>
      <c r="AN18" s="41">
        <v>4376.5096653853798</v>
      </c>
      <c r="AO18" s="41">
        <v>4290.8443973125259</v>
      </c>
      <c r="AP18" s="41">
        <v>4262.294746466363</v>
      </c>
      <c r="AQ18" s="41">
        <v>4115.7891162300193</v>
      </c>
      <c r="AR18" s="36">
        <f>E18</f>
        <v>3279.3622466540669</v>
      </c>
      <c r="AS18" s="37">
        <v>3049.574583213036</v>
      </c>
      <c r="AT18" s="37">
        <v>3513.7610656378256</v>
      </c>
      <c r="AU18" s="37">
        <v>3797.0892427555327</v>
      </c>
      <c r="AV18" s="37">
        <v>4009.4376736046602</v>
      </c>
      <c r="AW18" s="37">
        <v>4069.7225241496649</v>
      </c>
      <c r="AX18" s="39" t="s">
        <v>33</v>
      </c>
    </row>
    <row r="19" spans="1:53" s="1" customFormat="1" ht="29.25" customHeight="1">
      <c r="A19" s="105"/>
      <c r="B19" s="3"/>
      <c r="C19" s="32"/>
      <c r="D19" s="39" t="s">
        <v>26</v>
      </c>
      <c r="E19" s="106">
        <v>0.05</v>
      </c>
      <c r="F19" s="94">
        <v>0</v>
      </c>
      <c r="G19" s="94">
        <v>0.02</v>
      </c>
      <c r="H19" s="94">
        <v>0</v>
      </c>
      <c r="I19" s="94">
        <v>0.5</v>
      </c>
      <c r="J19" s="94">
        <v>0.3</v>
      </c>
      <c r="K19" s="94">
        <v>0.61099999999999999</v>
      </c>
      <c r="L19" s="94">
        <v>0</v>
      </c>
      <c r="M19" s="51">
        <v>0</v>
      </c>
      <c r="N19" s="51">
        <v>0.75</v>
      </c>
      <c r="O19" s="51">
        <v>0.05</v>
      </c>
      <c r="P19" s="51">
        <v>0</v>
      </c>
      <c r="Q19" s="50">
        <v>0</v>
      </c>
      <c r="R19" s="50">
        <v>0.158</v>
      </c>
      <c r="S19" s="50">
        <v>0.215</v>
      </c>
      <c r="T19" s="50">
        <v>1.3</v>
      </c>
      <c r="U19" s="50">
        <v>0</v>
      </c>
      <c r="V19" s="50">
        <v>0.16</v>
      </c>
      <c r="W19" s="50">
        <v>0.05</v>
      </c>
      <c r="X19" s="50">
        <v>0.60699999999999998</v>
      </c>
      <c r="Y19" s="50">
        <v>3.5000000000000003E-2</v>
      </c>
      <c r="Z19" s="50">
        <v>0.55000000000000004</v>
      </c>
      <c r="AA19" s="51">
        <f>1066/1000</f>
        <v>1.0660000000000001</v>
      </c>
      <c r="AB19" s="51">
        <f>250/1000</f>
        <v>0.25</v>
      </c>
      <c r="AC19" s="51">
        <v>0.87</v>
      </c>
      <c r="AD19" s="51">
        <v>1.5529999999999999</v>
      </c>
      <c r="AE19" s="51">
        <v>2.411</v>
      </c>
      <c r="AF19" s="51">
        <v>2.27</v>
      </c>
      <c r="AG19" s="51">
        <f>3950/1000</f>
        <v>3.95</v>
      </c>
      <c r="AH19" s="51">
        <v>2.37</v>
      </c>
      <c r="AI19" s="51">
        <v>1.1499999999999999</v>
      </c>
      <c r="AJ19" s="51">
        <v>1.724</v>
      </c>
      <c r="AK19" s="51">
        <v>2.8149999999999999</v>
      </c>
      <c r="AL19" s="51">
        <v>1.2</v>
      </c>
      <c r="AM19" s="51">
        <v>2.1</v>
      </c>
      <c r="AN19" s="51">
        <v>4.1100000000000003</v>
      </c>
      <c r="AO19" s="51">
        <v>4.22</v>
      </c>
      <c r="AP19" s="51">
        <v>3.8849999999999998</v>
      </c>
      <c r="AQ19" s="51">
        <v>2.15</v>
      </c>
      <c r="AR19" s="90">
        <f>SUM(E19:G19)</f>
        <v>7.0000000000000007E-2</v>
      </c>
      <c r="AS19" s="51">
        <v>2.5839999999999996</v>
      </c>
      <c r="AT19" s="51">
        <v>8.8520000000000003</v>
      </c>
      <c r="AU19" s="51">
        <v>31.943999999999996</v>
      </c>
      <c r="AV19" s="51">
        <v>15.706000000000001</v>
      </c>
      <c r="AW19" s="37">
        <v>0</v>
      </c>
      <c r="AX19" s="39" t="s">
        <v>34</v>
      </c>
      <c r="AZ19" s="52"/>
    </row>
    <row r="20" spans="1:53" s="1" customFormat="1" ht="29.25" customHeight="1">
      <c r="A20" s="105"/>
      <c r="B20" s="3"/>
      <c r="C20" s="32"/>
      <c r="D20" s="39" t="s">
        <v>27</v>
      </c>
      <c r="E20" s="94">
        <v>5.0000000000000001E-3</v>
      </c>
      <c r="F20" s="94">
        <v>0</v>
      </c>
      <c r="G20" s="94">
        <f>(2000000/1000000)*0.709</f>
        <v>1.4179999999999999</v>
      </c>
      <c r="H20" s="94">
        <v>0</v>
      </c>
      <c r="I20" s="94">
        <f>50000/1000000</f>
        <v>0.05</v>
      </c>
      <c r="J20" s="94">
        <v>0.03</v>
      </c>
      <c r="K20" s="94">
        <v>6.1100000000000002E-2</v>
      </c>
      <c r="L20" s="94">
        <v>0</v>
      </c>
      <c r="M20" s="51">
        <v>0</v>
      </c>
      <c r="N20" s="51">
        <v>7.4999999999999997E-2</v>
      </c>
      <c r="O20" s="51">
        <v>5.0000000000000001E-3</v>
      </c>
      <c r="P20" s="51">
        <v>0</v>
      </c>
      <c r="Q20" s="50">
        <v>0</v>
      </c>
      <c r="R20" s="50">
        <v>1.5800000000000002E-2</v>
      </c>
      <c r="S20" s="50">
        <v>2.1499999999999998E-2</v>
      </c>
      <c r="T20" s="50">
        <v>0.13</v>
      </c>
      <c r="U20" s="50">
        <v>0</v>
      </c>
      <c r="V20" s="50">
        <v>1.6E-2</v>
      </c>
      <c r="W20" s="50">
        <v>5.0000000000000001E-3</v>
      </c>
      <c r="X20" s="50">
        <v>6.0699999999999997E-2</v>
      </c>
      <c r="Y20" s="50">
        <v>3.5000000000000001E-3</v>
      </c>
      <c r="Z20" s="50">
        <v>5.5E-2</v>
      </c>
      <c r="AA20" s="51">
        <f>106600/1000000</f>
        <v>0.1066</v>
      </c>
      <c r="AB20" s="51">
        <f>25000/1000000</f>
        <v>2.5000000000000001E-2</v>
      </c>
      <c r="AC20" s="51">
        <v>8.6999999999999994E-2</v>
      </c>
      <c r="AD20" s="51">
        <v>0.15529999999999999</v>
      </c>
      <c r="AE20" s="51">
        <v>0.24110000000000001</v>
      </c>
      <c r="AF20" s="51">
        <v>0.22700000000000001</v>
      </c>
      <c r="AG20" s="51">
        <f>395000/1000000</f>
        <v>0.39500000000000002</v>
      </c>
      <c r="AH20" s="51">
        <v>0.23699999999999999</v>
      </c>
      <c r="AI20" s="51">
        <v>0.115</v>
      </c>
      <c r="AJ20" s="51">
        <v>0.1724</v>
      </c>
      <c r="AK20" s="51">
        <v>0.28149999999999997</v>
      </c>
      <c r="AL20" s="51">
        <v>0.12</v>
      </c>
      <c r="AM20" s="51">
        <f>210000/1000000</f>
        <v>0.21</v>
      </c>
      <c r="AN20" s="51">
        <v>0.41099999999999998</v>
      </c>
      <c r="AO20" s="51">
        <v>0.42199999999999999</v>
      </c>
      <c r="AP20" s="51">
        <f>388500/1000000</f>
        <v>0.38850000000000001</v>
      </c>
      <c r="AQ20" s="51">
        <v>0.215</v>
      </c>
      <c r="AR20" s="90">
        <f>SUM(E20:G20)</f>
        <v>1.4229999999999998</v>
      </c>
      <c r="AS20" s="51">
        <v>0.25840000000000002</v>
      </c>
      <c r="AT20" s="51">
        <v>0.88519999999999999</v>
      </c>
      <c r="AU20" s="51">
        <v>3.1943999999999999</v>
      </c>
      <c r="AV20" s="51">
        <v>1.8538000000000001</v>
      </c>
      <c r="AW20" s="37">
        <v>0</v>
      </c>
      <c r="AX20" s="39" t="s">
        <v>35</v>
      </c>
      <c r="AY20" s="46"/>
      <c r="AZ20" s="3"/>
    </row>
    <row r="21" spans="1:53" s="1" customFormat="1" ht="29.25" customHeight="1">
      <c r="A21" s="105"/>
      <c r="B21" s="3"/>
      <c r="C21" s="32"/>
      <c r="D21" s="39" t="s">
        <v>28</v>
      </c>
      <c r="E21" s="95">
        <v>23.751486769724018</v>
      </c>
      <c r="F21" s="95">
        <v>18.394546480488721</v>
      </c>
      <c r="G21" s="95">
        <v>10.474548697020911</v>
      </c>
      <c r="H21" s="95">
        <v>9.9844970436289469</v>
      </c>
      <c r="I21" s="95">
        <v>9.4932741256515936</v>
      </c>
      <c r="J21" s="95">
        <v>9.3974980369250396</v>
      </c>
      <c r="K21" s="95">
        <v>9.8864561420809363</v>
      </c>
      <c r="L21" s="95">
        <v>9.7551449157568495</v>
      </c>
      <c r="M21" s="53">
        <v>9.776438148754</v>
      </c>
      <c r="N21" s="53">
        <v>9.9217639965938638</v>
      </c>
      <c r="O21" s="53">
        <v>9.7447458871577535</v>
      </c>
      <c r="P21" s="53">
        <v>10.292518692908326</v>
      </c>
      <c r="Q21" s="53">
        <v>10.292518692908326</v>
      </c>
      <c r="R21" s="53">
        <v>11.421408589839531</v>
      </c>
      <c r="S21" s="53">
        <v>11.763277954477269</v>
      </c>
      <c r="T21" s="53">
        <v>11.364035483704653</v>
      </c>
      <c r="U21" s="53">
        <v>11.623055666802365</v>
      </c>
      <c r="V21" s="53">
        <v>11.551366029403328</v>
      </c>
      <c r="W21" s="53">
        <v>11.760281740715772</v>
      </c>
      <c r="X21" s="53">
        <v>11.800112035543233</v>
      </c>
      <c r="Y21" s="53">
        <v>12.144667372742768</v>
      </c>
      <c r="Z21" s="53">
        <v>12.054080452351108</v>
      </c>
      <c r="AA21" s="53">
        <v>11.593501846298954</v>
      </c>
      <c r="AB21" s="53">
        <v>11.602885124929662</v>
      </c>
      <c r="AC21" s="53">
        <v>12.878380982148725</v>
      </c>
      <c r="AD21" s="53">
        <v>14.936806086637748</v>
      </c>
      <c r="AE21" s="53">
        <v>18.631606069780922</v>
      </c>
      <c r="AF21" s="53">
        <v>17.905766965084013</v>
      </c>
      <c r="AG21" s="41">
        <v>17.464346443884484</v>
      </c>
      <c r="AH21" s="41">
        <v>18.161222463695903</v>
      </c>
      <c r="AI21" s="41">
        <v>19.128422316209171</v>
      </c>
      <c r="AJ21" s="41">
        <v>19.217535190395328</v>
      </c>
      <c r="AK21" s="41">
        <v>19.481004153011785</v>
      </c>
      <c r="AL21" s="41">
        <v>19.805038526524314</v>
      </c>
      <c r="AM21" s="41">
        <v>20.151838585568875</v>
      </c>
      <c r="AN21" s="41">
        <v>21.283280122628344</v>
      </c>
      <c r="AO21" s="41">
        <v>23.236454751951509</v>
      </c>
      <c r="AP21" s="41">
        <v>21.613124073205217</v>
      </c>
      <c r="AQ21" s="41">
        <v>19.897802359583402</v>
      </c>
      <c r="AR21" s="49">
        <f>E21</f>
        <v>23.751486769724018</v>
      </c>
      <c r="AS21" s="53">
        <v>9.9844970436289469</v>
      </c>
      <c r="AT21" s="53">
        <v>11.364035483704653</v>
      </c>
      <c r="AU21" s="53">
        <v>17.905766965084013</v>
      </c>
      <c r="AV21" s="53">
        <v>19.538947828152924</v>
      </c>
      <c r="AW21" s="53">
        <v>16.549810563647299</v>
      </c>
      <c r="AX21" s="39" t="s">
        <v>36</v>
      </c>
      <c r="AY21" s="46"/>
    </row>
    <row r="22" spans="1:53" s="1" customFormat="1" ht="29.25" customHeight="1">
      <c r="A22" s="105"/>
      <c r="B22" s="3"/>
      <c r="C22" s="32"/>
      <c r="D22" s="39" t="s">
        <v>29</v>
      </c>
      <c r="E22" s="95">
        <v>0.90345832894235667</v>
      </c>
      <c r="F22" s="95">
        <v>0.89245023590678796</v>
      </c>
      <c r="G22" s="95">
        <v>0.88222867447799547</v>
      </c>
      <c r="H22" s="95">
        <v>0.85036566978792283</v>
      </c>
      <c r="I22" s="95">
        <v>0.80852889985993392</v>
      </c>
      <c r="J22" s="95">
        <v>0.80037178413505194</v>
      </c>
      <c r="K22" s="95">
        <v>0.86737371318663492</v>
      </c>
      <c r="L22" s="95">
        <v>0.85585331555142719</v>
      </c>
      <c r="M22" s="53">
        <v>0.8549517592099446</v>
      </c>
      <c r="N22" s="53">
        <v>0.86766053794703557</v>
      </c>
      <c r="O22" s="53">
        <v>0.89169104976113012</v>
      </c>
      <c r="P22" s="53">
        <v>0.92952402066414352</v>
      </c>
      <c r="Q22" s="53">
        <v>0.92952402066414352</v>
      </c>
      <c r="R22" s="53">
        <v>1.0419532233838364</v>
      </c>
      <c r="S22" s="53">
        <v>1.0949042533132027</v>
      </c>
      <c r="T22" s="53">
        <v>1.0554406561760357</v>
      </c>
      <c r="U22" s="53">
        <v>1.0470222604418835</v>
      </c>
      <c r="V22" s="53">
        <v>1.0405643505469679</v>
      </c>
      <c r="W22" s="53">
        <v>1.078504473744498</v>
      </c>
      <c r="X22" s="53">
        <v>1.0811357550526175</v>
      </c>
      <c r="Y22" s="53">
        <v>1.1128441625853278</v>
      </c>
      <c r="Z22" s="53">
        <v>1.1121660200940138</v>
      </c>
      <c r="AA22" s="53">
        <v>1.0696708768719059</v>
      </c>
      <c r="AB22" s="53">
        <v>1.070536622184574</v>
      </c>
      <c r="AC22" s="53">
        <v>1.1279254191107733</v>
      </c>
      <c r="AD22" s="53">
        <v>1.1875777473566191</v>
      </c>
      <c r="AE22" s="53">
        <v>1.1825860930430343</v>
      </c>
      <c r="AF22" s="53">
        <v>1.1486919363198629</v>
      </c>
      <c r="AG22" s="41">
        <v>1.1192809018762551</v>
      </c>
      <c r="AH22" s="41">
        <v>1.163943324398433</v>
      </c>
      <c r="AI22" s="41">
        <v>1.1931463111125535</v>
      </c>
      <c r="AJ22" s="41">
        <v>1.1987047777414375</v>
      </c>
      <c r="AK22" s="41">
        <v>1.2151293148172473</v>
      </c>
      <c r="AL22" s="41">
        <v>1.2462089765057185</v>
      </c>
      <c r="AM22" s="41">
        <v>1.2680309662006759</v>
      </c>
      <c r="AN22" s="41">
        <v>1.3392256067961259</v>
      </c>
      <c r="AO22" s="41">
        <v>1.3131023406071498</v>
      </c>
      <c r="AP22" s="41">
        <v>1.3031369171214131</v>
      </c>
      <c r="AQ22" s="41">
        <v>1.2589758862598734</v>
      </c>
      <c r="AR22" s="49">
        <f>E22</f>
        <v>0.90345832894235667</v>
      </c>
      <c r="AS22" s="53">
        <v>0.85036566978792283</v>
      </c>
      <c r="AT22" s="53">
        <v>1.0554406561760357</v>
      </c>
      <c r="AU22" s="53">
        <v>1.1486919363198629</v>
      </c>
      <c r="AV22" s="53">
        <v>1.2258151996541793</v>
      </c>
      <c r="AW22" s="53">
        <v>1.246479157423328</v>
      </c>
      <c r="AX22" s="39" t="s">
        <v>37</v>
      </c>
      <c r="AY22" s="46"/>
    </row>
    <row r="23" spans="1:53" s="1" customFormat="1" ht="29.25" customHeight="1">
      <c r="A23" s="105"/>
      <c r="D23" s="39" t="s">
        <v>30</v>
      </c>
      <c r="E23" s="96">
        <v>2.2182071151955323</v>
      </c>
      <c r="F23" s="96">
        <v>3.0893902771209021</v>
      </c>
      <c r="G23" s="96">
        <v>1.7467475965525856</v>
      </c>
      <c r="H23" s="96">
        <v>1.8194864985069878</v>
      </c>
      <c r="I23" s="96">
        <v>1.9136345716782821</v>
      </c>
      <c r="J23" s="96">
        <v>1.9331376813152414</v>
      </c>
      <c r="K23" s="96">
        <v>1.8079631564350531</v>
      </c>
      <c r="L23" s="96">
        <v>1.8322996333680392</v>
      </c>
      <c r="M23" s="48">
        <v>1.7938775774512665</v>
      </c>
      <c r="N23" s="48">
        <v>1.743054570319494</v>
      </c>
      <c r="O23" s="48">
        <v>1.0306752568255968</v>
      </c>
      <c r="P23" s="48">
        <v>5.5194906156210886</v>
      </c>
      <c r="Q23" s="48">
        <v>5.5194906156210886</v>
      </c>
      <c r="R23" s="48">
        <v>4.9134199471428612</v>
      </c>
      <c r="S23" s="48">
        <v>5.4708179048162986</v>
      </c>
      <c r="T23" s="48">
        <v>5.7198253989760497</v>
      </c>
      <c r="U23" s="48">
        <v>5.7666556815992447</v>
      </c>
      <c r="V23" s="48">
        <v>5.8024444752160891</v>
      </c>
      <c r="W23" s="48">
        <v>5.6689597017603841</v>
      </c>
      <c r="X23" s="48">
        <v>5.6482455202734769</v>
      </c>
      <c r="Y23" s="48">
        <v>5.4879326876706562</v>
      </c>
      <c r="Z23" s="48">
        <v>5.5225089376779737</v>
      </c>
      <c r="AA23" s="48">
        <v>5.7419033451786099</v>
      </c>
      <c r="AB23" s="48">
        <v>5.675964067212667</v>
      </c>
      <c r="AC23" s="48">
        <v>4.4162534384684724</v>
      </c>
      <c r="AD23" s="48">
        <v>4.9626197811533972</v>
      </c>
      <c r="AE23" s="53">
        <v>4.8379659694443236</v>
      </c>
      <c r="AF23" s="53">
        <v>4.9613141180454621</v>
      </c>
      <c r="AG23" s="53">
        <v>5.0872129609661343</v>
      </c>
      <c r="AH23" s="53">
        <v>4.8920082203569661</v>
      </c>
      <c r="AI23" s="53">
        <v>4.7773235072949989</v>
      </c>
      <c r="AJ23" s="53">
        <v>4.7551707689529401</v>
      </c>
      <c r="AK23" s="53">
        <v>4.6908965574397232</v>
      </c>
      <c r="AL23" s="53">
        <v>4.6109220179634196</v>
      </c>
      <c r="AM23" s="53">
        <v>4.5329631156940247</v>
      </c>
      <c r="AN23" s="53">
        <v>4.2919860344201641</v>
      </c>
      <c r="AO23" s="53">
        <v>3.9103616188418675</v>
      </c>
      <c r="AP23" s="53">
        <v>4.256794980776716</v>
      </c>
      <c r="AQ23" s="41">
        <v>4.4267817436455852</v>
      </c>
      <c r="AR23" s="49">
        <f>E23</f>
        <v>2.2182071151955323</v>
      </c>
      <c r="AS23" s="53">
        <v>1.8194864985069878</v>
      </c>
      <c r="AT23" s="53">
        <v>5.7198253989760497</v>
      </c>
      <c r="AU23" s="53">
        <v>4.9613141180454621</v>
      </c>
      <c r="AV23" s="53">
        <v>4.5641557552508969</v>
      </c>
      <c r="AW23" s="53">
        <v>4.1420132953863957</v>
      </c>
      <c r="AX23" s="39" t="s">
        <v>38</v>
      </c>
      <c r="AY23" s="46"/>
    </row>
    <row r="24" spans="1:53" s="1" customFormat="1" ht="29.25" customHeight="1">
      <c r="A24" s="105"/>
      <c r="D24" s="39" t="s">
        <v>13</v>
      </c>
      <c r="E24" s="34">
        <v>50.554000000000002</v>
      </c>
      <c r="F24" s="34">
        <v>50.709000000000003</v>
      </c>
      <c r="G24" s="34">
        <v>50.789000000000001</v>
      </c>
      <c r="H24" s="34">
        <v>51.118000000000002</v>
      </c>
      <c r="I24" s="34">
        <v>51.335000000000001</v>
      </c>
      <c r="J24" s="34">
        <v>50.154000000000003</v>
      </c>
      <c r="K24" s="34">
        <v>50.167000000000002</v>
      </c>
      <c r="L24" s="34">
        <v>50.228000000000002</v>
      </c>
      <c r="M24" s="34">
        <v>50.101999999999997</v>
      </c>
      <c r="N24" s="34">
        <v>50.634</v>
      </c>
      <c r="O24" s="34">
        <v>50.326999999999998</v>
      </c>
      <c r="P24" s="34">
        <v>50.253</v>
      </c>
      <c r="Q24" s="34">
        <v>50.253</v>
      </c>
      <c r="R24" s="34">
        <v>50.881999999999998</v>
      </c>
      <c r="S24" s="34">
        <v>51.652000000000001</v>
      </c>
      <c r="T24" s="34">
        <v>51.631999999999998</v>
      </c>
      <c r="U24" s="34">
        <v>51.262999999999998</v>
      </c>
      <c r="V24" s="34">
        <v>49.962000000000003</v>
      </c>
      <c r="W24" s="34">
        <v>50.54</v>
      </c>
      <c r="X24" s="34">
        <v>50.356000000000002</v>
      </c>
      <c r="Y24" s="34">
        <v>50.503999999999998</v>
      </c>
      <c r="Z24" s="34">
        <v>51.091999999999999</v>
      </c>
      <c r="AA24" s="34">
        <v>50.664999999999999</v>
      </c>
      <c r="AB24" s="48">
        <v>50.694000000000003</v>
      </c>
      <c r="AC24" s="34">
        <v>51.116999999999997</v>
      </c>
      <c r="AD24" s="34">
        <v>51.728999999999999</v>
      </c>
      <c r="AE24" s="35">
        <v>51.612000000000002</v>
      </c>
      <c r="AF24" s="35">
        <v>51.716999999999999</v>
      </c>
      <c r="AG24" s="35">
        <v>49.08</v>
      </c>
      <c r="AH24" s="35">
        <v>48.947000000000003</v>
      </c>
      <c r="AI24" s="35">
        <v>49.069000000000003</v>
      </c>
      <c r="AJ24" s="35">
        <v>49.012</v>
      </c>
      <c r="AK24" s="35">
        <v>49.042999999999999</v>
      </c>
      <c r="AL24" s="35">
        <v>48.488</v>
      </c>
      <c r="AM24" s="35">
        <v>48.45</v>
      </c>
      <c r="AN24" s="35">
        <v>48.600999999999999</v>
      </c>
      <c r="AO24" s="35">
        <v>47.94</v>
      </c>
      <c r="AP24" s="35">
        <v>48.1</v>
      </c>
      <c r="AQ24" s="35">
        <v>47.927999999999997</v>
      </c>
      <c r="AR24" s="36">
        <f>E24</f>
        <v>50.554000000000002</v>
      </c>
      <c r="AS24" s="33">
        <v>51.118000000000002</v>
      </c>
      <c r="AT24" s="33">
        <v>51.631999999999998</v>
      </c>
      <c r="AU24" s="33">
        <v>51.716999999999999</v>
      </c>
      <c r="AV24" s="33">
        <v>48.131999999999998</v>
      </c>
      <c r="AW24" s="37">
        <v>49.612000000000002</v>
      </c>
      <c r="AX24" s="39" t="s">
        <v>4</v>
      </c>
      <c r="AZ24" s="38"/>
    </row>
    <row r="25" spans="1:53" s="1" customFormat="1" ht="29.25" customHeight="1">
      <c r="A25" s="105"/>
      <c r="D25" s="39" t="s">
        <v>31</v>
      </c>
      <c r="E25" s="34">
        <v>20.02001095</v>
      </c>
      <c r="F25" s="34">
        <v>9.6235970799999997</v>
      </c>
      <c r="G25" s="34">
        <v>73.158700890000006</v>
      </c>
      <c r="H25" s="34">
        <v>9.8489547699999989</v>
      </c>
      <c r="I25" s="34">
        <v>5.6474465700000005</v>
      </c>
      <c r="J25" s="34">
        <v>7.8126914300000001</v>
      </c>
      <c r="K25" s="34">
        <v>7.1297119799999997</v>
      </c>
      <c r="L25" s="34">
        <v>7.1602956499999992</v>
      </c>
      <c r="M25" s="34">
        <v>10.381678259999999</v>
      </c>
      <c r="N25" s="34">
        <v>6.7225095500000007</v>
      </c>
      <c r="O25" s="34">
        <v>3.9285589999999999</v>
      </c>
      <c r="P25" s="34">
        <v>0</v>
      </c>
      <c r="Q25" s="34">
        <v>5.1138660100000006</v>
      </c>
      <c r="R25" s="34">
        <v>13.653970920000003</v>
      </c>
      <c r="S25" s="34">
        <v>19.442270359999998</v>
      </c>
      <c r="T25" s="34">
        <v>65.644943990000002</v>
      </c>
      <c r="U25" s="34">
        <v>22.849524410000001</v>
      </c>
      <c r="V25" s="34">
        <v>173.88105456</v>
      </c>
      <c r="W25" s="34">
        <v>42.07992651</v>
      </c>
      <c r="X25" s="34">
        <v>26.138600929999999</v>
      </c>
      <c r="Y25" s="34">
        <v>26.89136834</v>
      </c>
      <c r="Z25" s="34">
        <v>17.281500179999998</v>
      </c>
      <c r="AA25" s="34">
        <v>10.66068544</v>
      </c>
      <c r="AB25" s="34">
        <f>46456606.79/1000000</f>
        <v>46.456606790000002</v>
      </c>
      <c r="AC25" s="34">
        <v>47.581396909999995</v>
      </c>
      <c r="AD25" s="34">
        <v>22.925513599999999</v>
      </c>
      <c r="AE25" s="35">
        <v>26.32577706</v>
      </c>
      <c r="AF25" s="35">
        <v>495.7353526</v>
      </c>
      <c r="AG25" s="35">
        <f>22830660.83/1000000</f>
        <v>22.830660829999999</v>
      </c>
      <c r="AH25" s="35">
        <v>356.62202654000004</v>
      </c>
      <c r="AI25" s="35">
        <v>17.769431109999999</v>
      </c>
      <c r="AJ25" s="35">
        <v>79.496134900000001</v>
      </c>
      <c r="AK25" s="35">
        <v>39.943380420000004</v>
      </c>
      <c r="AL25" s="35">
        <v>11.551086300000001</v>
      </c>
      <c r="AM25" s="35">
        <v>108.78831199000001</v>
      </c>
      <c r="AN25" s="35">
        <v>19.923009109999999</v>
      </c>
      <c r="AO25" s="35">
        <v>22.600341879999995</v>
      </c>
      <c r="AP25" s="35">
        <v>39.994490859999999</v>
      </c>
      <c r="AQ25" s="35">
        <f>16554820/1000000</f>
        <v>16.554819999999999</v>
      </c>
      <c r="AR25" s="36">
        <f>SUM(E25:G25)</f>
        <v>102.80230892</v>
      </c>
      <c r="AS25" s="33">
        <v>96.8419545</v>
      </c>
      <c r="AT25" s="33">
        <v>528.71689872000002</v>
      </c>
      <c r="AU25" s="33">
        <v>1231.8090465400005</v>
      </c>
      <c r="AV25" s="33">
        <v>994.9661830099999</v>
      </c>
      <c r="AW25" s="33">
        <v>666.47031956000001</v>
      </c>
      <c r="AX25" s="39" t="s">
        <v>39</v>
      </c>
      <c r="AY25" s="46"/>
    </row>
    <row r="26" spans="1:53" s="1" customFormat="1" ht="29.25" customHeight="1">
      <c r="A26" s="105"/>
      <c r="D26" s="39" t="s">
        <v>32</v>
      </c>
      <c r="E26" s="35">
        <v>23.120142240000003</v>
      </c>
      <c r="F26" s="35">
        <v>11.994866480000001</v>
      </c>
      <c r="G26" s="35">
        <v>74.892245310000007</v>
      </c>
      <c r="H26" s="35">
        <v>11.68780243</v>
      </c>
      <c r="I26" s="35">
        <v>10.423042619999999</v>
      </c>
      <c r="J26" s="35">
        <v>6.6730383000000009</v>
      </c>
      <c r="K26" s="35">
        <v>8.4972940999999995</v>
      </c>
      <c r="L26" s="35">
        <v>10.10137327</v>
      </c>
      <c r="M26" s="35">
        <v>17.205876289999999</v>
      </c>
      <c r="N26" s="35">
        <v>14.165428940000002</v>
      </c>
      <c r="O26" s="35">
        <v>11.931659</v>
      </c>
      <c r="P26" s="35">
        <v>0</v>
      </c>
      <c r="Q26" s="35">
        <v>9.8408909800000011</v>
      </c>
      <c r="R26" s="35">
        <v>40.752389099999995</v>
      </c>
      <c r="S26" s="35">
        <v>23.102442280000002</v>
      </c>
      <c r="T26" s="35">
        <v>72.231029579999998</v>
      </c>
      <c r="U26" s="35">
        <v>8.2377716799999998</v>
      </c>
      <c r="V26" s="35">
        <v>20.565980950000004</v>
      </c>
      <c r="W26" s="35">
        <v>46.921250689999994</v>
      </c>
      <c r="X26" s="35">
        <v>24.271253099999999</v>
      </c>
      <c r="Y26" s="35">
        <v>30.525812200000001</v>
      </c>
      <c r="Z26" s="35">
        <v>17.014117819999999</v>
      </c>
      <c r="AA26" s="35">
        <v>12.225185980000001</v>
      </c>
      <c r="AB26" s="35">
        <f>43485231.15/1000000</f>
        <v>43.485231149999997</v>
      </c>
      <c r="AC26" s="35">
        <v>88.195900780000002</v>
      </c>
      <c r="AD26" s="35">
        <v>24.867845729999999</v>
      </c>
      <c r="AE26" s="35">
        <v>26.08965366</v>
      </c>
      <c r="AF26" s="35">
        <v>34.780969460000009</v>
      </c>
      <c r="AG26" s="35">
        <f>26139110.41/1000000</f>
        <v>26.139110410000001</v>
      </c>
      <c r="AH26" s="35">
        <v>362.95845974999997</v>
      </c>
      <c r="AI26" s="35">
        <v>12.43594865</v>
      </c>
      <c r="AJ26" s="35">
        <v>67.908407650000001</v>
      </c>
      <c r="AK26" s="35">
        <v>9.8938338300000002</v>
      </c>
      <c r="AL26" s="35">
        <v>13.222077410000001</v>
      </c>
      <c r="AM26" s="35">
        <v>114.77707846000001</v>
      </c>
      <c r="AN26" s="35">
        <v>20.896352879999998</v>
      </c>
      <c r="AO26" s="35">
        <v>20.968872149999999</v>
      </c>
      <c r="AP26" s="35">
        <v>39.399305299999995</v>
      </c>
      <c r="AQ26" s="35">
        <f>23889168/1000000</f>
        <v>23.889168000000002</v>
      </c>
      <c r="AR26" s="36">
        <f>SUM(E26:G26)</f>
        <v>110.00725403000001</v>
      </c>
      <c r="AS26" s="33">
        <v>164.38123730999999</v>
      </c>
      <c r="AT26" s="33">
        <v>414.63103331999997</v>
      </c>
      <c r="AU26" s="33">
        <v>747.26958395000008</v>
      </c>
      <c r="AV26" s="33">
        <v>1329.2386176999998</v>
      </c>
      <c r="AW26" s="37">
        <v>429.39005937000002</v>
      </c>
      <c r="AX26" s="39" t="s">
        <v>40</v>
      </c>
      <c r="AY26" s="46"/>
    </row>
    <row r="27" spans="1:53" s="1" customFormat="1" ht="29.25" customHeight="1">
      <c r="A27" s="105"/>
      <c r="B27" s="3"/>
      <c r="C27" s="54"/>
      <c r="D27" s="39" t="s">
        <v>20</v>
      </c>
      <c r="E27" s="34">
        <f t="shared" ref="E27:F27" si="3">+E25-E26</f>
        <v>-3.1001312900000038</v>
      </c>
      <c r="F27" s="34">
        <f t="shared" si="3"/>
        <v>-2.371269400000001</v>
      </c>
      <c r="G27" s="34">
        <f>+G25-G26</f>
        <v>-1.7335444200000012</v>
      </c>
      <c r="H27" s="34">
        <f>H25-H26</f>
        <v>-1.8388476600000008</v>
      </c>
      <c r="I27" s="34">
        <f t="shared" ref="I27:L27" si="4">I25-I26</f>
        <v>-4.7755960499999981</v>
      </c>
      <c r="J27" s="34">
        <f t="shared" si="4"/>
        <v>1.1396531299999992</v>
      </c>
      <c r="K27" s="34">
        <f t="shared" si="4"/>
        <v>-1.3675821199999998</v>
      </c>
      <c r="L27" s="34">
        <f t="shared" si="4"/>
        <v>-2.9410776200000006</v>
      </c>
      <c r="M27" s="34">
        <f>M25-M26</f>
        <v>-6.8241980299999998</v>
      </c>
      <c r="N27" s="34">
        <f>N25-N26</f>
        <v>-7.442919390000001</v>
      </c>
      <c r="O27" s="34">
        <f>O25-O26</f>
        <v>-8.0030999999999999</v>
      </c>
      <c r="P27" s="34">
        <f t="shared" ref="P27:Q27" si="5">P25-P26</f>
        <v>0</v>
      </c>
      <c r="Q27" s="34">
        <f t="shared" si="5"/>
        <v>-4.7270249700000004</v>
      </c>
      <c r="R27" s="34">
        <f>R25-R26</f>
        <v>-27.098418179999992</v>
      </c>
      <c r="S27" s="34">
        <f>S25-S26</f>
        <v>-3.6601719200000034</v>
      </c>
      <c r="T27" s="34">
        <v>-6.5860855900000033</v>
      </c>
      <c r="U27" s="34">
        <v>14.611752730000001</v>
      </c>
      <c r="V27" s="34">
        <v>153.31507361000001</v>
      </c>
      <c r="W27" s="34">
        <v>-4.841324179999992</v>
      </c>
      <c r="X27" s="34">
        <v>1.8673478300000019</v>
      </c>
      <c r="Y27" s="34">
        <f>Y25-Y26</f>
        <v>-3.6344438600000011</v>
      </c>
      <c r="Z27" s="34">
        <f>Z25-Z26</f>
        <v>0.26738235999999915</v>
      </c>
      <c r="AA27" s="34">
        <f>AA25-AA26</f>
        <v>-1.5645005400000009</v>
      </c>
      <c r="AB27" s="34">
        <f>AB25-AB26</f>
        <v>2.9713756400000051</v>
      </c>
      <c r="AC27" s="34">
        <v>-40.614503870000007</v>
      </c>
      <c r="AD27" s="34">
        <v>-1.9423321300000027</v>
      </c>
      <c r="AE27" s="35">
        <v>0.23612339999999851</v>
      </c>
      <c r="AF27" s="35">
        <v>460.95438314</v>
      </c>
      <c r="AG27" s="35">
        <f>AG25-AG26</f>
        <v>-3.3084495800000013</v>
      </c>
      <c r="AH27" s="35">
        <v>-6.3364332099999787</v>
      </c>
      <c r="AI27" s="35">
        <v>5.333482459999999</v>
      </c>
      <c r="AJ27" s="35">
        <v>11.58772725</v>
      </c>
      <c r="AK27" s="35">
        <v>30.049546590000002</v>
      </c>
      <c r="AL27" s="41">
        <v>-1.6709911099999994</v>
      </c>
      <c r="AM27" s="41">
        <v>-5.988766469999999</v>
      </c>
      <c r="AN27" s="41">
        <v>-0.97334376999999961</v>
      </c>
      <c r="AO27" s="41">
        <v>1.6314697299999967</v>
      </c>
      <c r="AP27" s="41">
        <v>0.59518556000000233</v>
      </c>
      <c r="AQ27" s="41">
        <v>-7.3343471899999972</v>
      </c>
      <c r="AR27" s="36">
        <f>SUM(E27:G27)</f>
        <v>-7.2049451100000059</v>
      </c>
      <c r="AS27" s="42">
        <v>-67.539282810000003</v>
      </c>
      <c r="AT27" s="42">
        <v>114.08586540000002</v>
      </c>
      <c r="AU27" s="42">
        <v>484.53946340000005</v>
      </c>
      <c r="AV27" s="42">
        <v>-334.27243468999995</v>
      </c>
      <c r="AW27" s="37">
        <v>237.08026019000002</v>
      </c>
      <c r="AX27" s="39" t="s">
        <v>3</v>
      </c>
      <c r="AZ27" s="38"/>
    </row>
    <row r="28" spans="1:53" s="1" customFormat="1" ht="29.25" customHeight="1">
      <c r="A28" s="105"/>
      <c r="D28" s="56" t="s">
        <v>6</v>
      </c>
      <c r="E28" s="40">
        <v>44.212756633557028</v>
      </c>
      <c r="F28" s="40">
        <v>43.727907028621779</v>
      </c>
      <c r="G28" s="40">
        <v>42.932449592748249</v>
      </c>
      <c r="H28" s="40">
        <v>41.505941782003759</v>
      </c>
      <c r="I28" s="40">
        <v>39.784346517121286</v>
      </c>
      <c r="J28" s="40">
        <v>39.361503043021088</v>
      </c>
      <c r="K28" s="40">
        <v>39.913589096843275</v>
      </c>
      <c r="L28" s="40">
        <v>39.309894652670366</v>
      </c>
      <c r="M28" s="40">
        <v>39.647166568763325</v>
      </c>
      <c r="N28" s="40">
        <v>40.189273792988125</v>
      </c>
      <c r="O28" s="40">
        <v>42.883835171591514</v>
      </c>
      <c r="P28" s="40">
        <v>43.815331886939703</v>
      </c>
      <c r="Q28" s="40">
        <v>43.815331886939703</v>
      </c>
      <c r="R28" s="40">
        <v>48.763564843816702</v>
      </c>
      <c r="S28" s="40">
        <v>50.593159067202507</v>
      </c>
      <c r="T28" s="40">
        <v>49.742513122665429</v>
      </c>
      <c r="U28" s="40">
        <v>49.264101798959445</v>
      </c>
      <c r="V28" s="40">
        <v>49.151553167122472</v>
      </c>
      <c r="W28" s="40">
        <v>50.021607026447434</v>
      </c>
      <c r="X28" s="40">
        <v>50.12963594366996</v>
      </c>
      <c r="Y28" s="40">
        <v>51.467667763473848</v>
      </c>
      <c r="Z28" s="40">
        <v>51.530045558464508</v>
      </c>
      <c r="AA28" s="40">
        <v>49.806573430996522</v>
      </c>
      <c r="AB28" s="40">
        <v>49.862107869497066</v>
      </c>
      <c r="AC28" s="40">
        <v>52.727838967816169</v>
      </c>
      <c r="AD28" s="40">
        <v>58.153014350317243</v>
      </c>
      <c r="AE28" s="41">
        <v>57.574414826792278</v>
      </c>
      <c r="AF28" s="41">
        <v>56.673266379422472</v>
      </c>
      <c r="AG28" s="41">
        <v>55.367089430057824</v>
      </c>
      <c r="AH28" s="41">
        <v>57.395693936973835</v>
      </c>
      <c r="AI28" s="41">
        <v>58.127229745997141</v>
      </c>
      <c r="AJ28" s="41">
        <v>58.336174028191287</v>
      </c>
      <c r="AK28" s="41">
        <v>59.107066619153905</v>
      </c>
      <c r="AL28" s="57">
        <v>60.445597288222586</v>
      </c>
      <c r="AM28" s="57">
        <v>61.428917365168644</v>
      </c>
      <c r="AN28" s="57">
        <v>64.56984554545933</v>
      </c>
      <c r="AO28" s="57">
        <v>65.770106526358973</v>
      </c>
      <c r="AP28" s="57">
        <v>65.376294872906442</v>
      </c>
      <c r="AQ28" s="57">
        <v>63.234295386933894</v>
      </c>
      <c r="AR28" s="44">
        <f>E28</f>
        <v>44.212756633557028</v>
      </c>
      <c r="AS28" s="33">
        <v>41.505941782003759</v>
      </c>
      <c r="AT28" s="33">
        <v>49.742513122665429</v>
      </c>
      <c r="AU28" s="33">
        <v>56.673266379422472</v>
      </c>
      <c r="AV28" s="33">
        <v>61.805998864262143</v>
      </c>
      <c r="AW28" s="37">
        <v>65.095111503848003</v>
      </c>
      <c r="AX28" s="56" t="s">
        <v>5</v>
      </c>
      <c r="AZ28" s="38"/>
    </row>
    <row r="29" spans="1:53" s="1" customFormat="1" ht="29.25" customHeight="1">
      <c r="A29" s="105"/>
      <c r="D29" s="39" t="s">
        <v>65</v>
      </c>
      <c r="E29" s="40">
        <v>11.95655198</v>
      </c>
      <c r="F29" s="40">
        <v>12.56458874</v>
      </c>
      <c r="G29" s="40">
        <v>7.6267204199999998</v>
      </c>
      <c r="H29" s="40">
        <v>10.129750289999999</v>
      </c>
      <c r="I29" s="40">
        <v>841.46224984999992</v>
      </c>
      <c r="J29" s="40">
        <v>3.57273993</v>
      </c>
      <c r="K29" s="40">
        <v>8.9505715800000001</v>
      </c>
      <c r="L29" s="40">
        <v>6.9719789799999994</v>
      </c>
      <c r="M29" s="40">
        <v>6.6147785299999997</v>
      </c>
      <c r="N29" s="40">
        <v>42.195489069999994</v>
      </c>
      <c r="O29" s="40">
        <v>0.51747635000000003</v>
      </c>
      <c r="P29" s="40">
        <v>0</v>
      </c>
      <c r="Q29" s="40">
        <v>48.923265979999996</v>
      </c>
      <c r="R29" s="40">
        <v>10.108907960000002</v>
      </c>
      <c r="S29" s="40">
        <v>2.85274713</v>
      </c>
      <c r="T29" s="40">
        <v>15.275767070000001</v>
      </c>
      <c r="U29" s="40">
        <v>6.3943346099999996</v>
      </c>
      <c r="V29" s="40">
        <v>3.1023559999999999</v>
      </c>
      <c r="W29" s="40">
        <v>4.3337363399999997</v>
      </c>
      <c r="X29" s="40">
        <v>13.933588639999998</v>
      </c>
      <c r="Y29" s="40">
        <v>5.8875366299999996</v>
      </c>
      <c r="Z29" s="40">
        <v>2.9145639499999998</v>
      </c>
      <c r="AA29" s="58">
        <v>18.395944710000002</v>
      </c>
      <c r="AB29" s="58">
        <f>6725361.75/1000000</f>
        <v>6.7253617500000002</v>
      </c>
      <c r="AC29" s="58">
        <v>41.095310220000002</v>
      </c>
      <c r="AD29" s="58">
        <v>13.291987949999999</v>
      </c>
      <c r="AE29" s="57">
        <v>2.0941123400000001</v>
      </c>
      <c r="AF29" s="57">
        <v>19.231623339999999</v>
      </c>
      <c r="AG29" s="57">
        <v>2.3927531000000002</v>
      </c>
      <c r="AH29" s="57">
        <v>26.765663610000001</v>
      </c>
      <c r="AI29" s="57">
        <v>2.4149624900000002</v>
      </c>
      <c r="AJ29" s="57">
        <v>5.5937476699999999</v>
      </c>
      <c r="AK29" s="57">
        <v>50.171746640000002</v>
      </c>
      <c r="AL29" s="41">
        <v>3.8836544899999996</v>
      </c>
      <c r="AM29" s="41">
        <v>2.1478330699999999</v>
      </c>
      <c r="AN29" s="41">
        <v>8.5967888600000002</v>
      </c>
      <c r="AO29" s="41">
        <v>3.28874925</v>
      </c>
      <c r="AP29" s="41">
        <v>2.5307935000000001</v>
      </c>
      <c r="AQ29" s="41">
        <v>60.454123090000003</v>
      </c>
      <c r="AR29" s="55">
        <f>SUM(E29:G29)</f>
        <v>32.147861139999996</v>
      </c>
      <c r="AS29" s="33">
        <v>982.2999556499999</v>
      </c>
      <c r="AT29" s="33">
        <v>133.44460021</v>
      </c>
      <c r="AU29" s="33">
        <v>187.47243911000001</v>
      </c>
      <c r="AV29" s="33">
        <v>136.22502719000002</v>
      </c>
      <c r="AW29" s="37">
        <v>820.66293883999992</v>
      </c>
      <c r="AX29" s="39" t="s">
        <v>66</v>
      </c>
      <c r="AZ29" s="38"/>
    </row>
    <row r="30" spans="1:53" s="1" customFormat="1" ht="30" customHeight="1">
      <c r="A30" s="105"/>
      <c r="D30" s="56" t="s">
        <v>16</v>
      </c>
      <c r="E30" s="60">
        <v>0</v>
      </c>
      <c r="F30" s="60">
        <v>7.7175529999999997</v>
      </c>
      <c r="G30" s="60">
        <v>0.42107879999999998</v>
      </c>
      <c r="H30" s="60">
        <v>0</v>
      </c>
      <c r="I30" s="60">
        <v>0.19392120000000002</v>
      </c>
      <c r="J30" s="60">
        <v>0.25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9">
        <v>0.03</v>
      </c>
      <c r="V30" s="58">
        <v>0</v>
      </c>
      <c r="W30" s="58">
        <v>3.41</v>
      </c>
      <c r="X30" s="60">
        <v>0.69</v>
      </c>
      <c r="Y30" s="58">
        <v>3.8</v>
      </c>
      <c r="Z30" s="58">
        <v>0</v>
      </c>
      <c r="AA30" s="58">
        <v>0</v>
      </c>
      <c r="AB30" s="58">
        <v>9.9506169999999994</v>
      </c>
      <c r="AC30" s="48">
        <v>0</v>
      </c>
      <c r="AD30" s="48">
        <v>1.6961E-2</v>
      </c>
      <c r="AE30" s="41">
        <v>10.99999992</v>
      </c>
      <c r="AF30" s="41">
        <v>0.55777200000000005</v>
      </c>
      <c r="AG30" s="41">
        <f>11000000/1000000</f>
        <v>11</v>
      </c>
      <c r="AH30" s="41">
        <v>0</v>
      </c>
      <c r="AI30" s="41">
        <f>14972503/1000000</f>
        <v>14.972503</v>
      </c>
      <c r="AJ30" s="41">
        <v>7.9776E-2</v>
      </c>
      <c r="AK30" s="41">
        <v>1.2671399999999999</v>
      </c>
      <c r="AL30" s="57">
        <v>0</v>
      </c>
      <c r="AM30" s="57">
        <v>33.549999999999997</v>
      </c>
      <c r="AN30" s="57">
        <v>0</v>
      </c>
      <c r="AO30" s="57">
        <v>0</v>
      </c>
      <c r="AP30" s="57">
        <v>39</v>
      </c>
      <c r="AQ30" s="61">
        <f>520443/1000000</f>
        <v>0.52044299999999999</v>
      </c>
      <c r="AR30" s="55">
        <f>SUM(E30:G30)</f>
        <v>8.1386317999999989</v>
      </c>
      <c r="AS30" s="33">
        <v>0.44392120000000002</v>
      </c>
      <c r="AT30" s="33">
        <v>28.89757792</v>
      </c>
      <c r="AU30" s="33">
        <v>100.94763399999999</v>
      </c>
      <c r="AV30" s="33">
        <v>79.544856999999993</v>
      </c>
      <c r="AW30" s="37">
        <v>178.24200815</v>
      </c>
      <c r="AX30" s="56" t="s">
        <v>14</v>
      </c>
      <c r="AY30" s="46"/>
      <c r="AZ30" s="38"/>
    </row>
    <row r="31" spans="1:53" ht="33" customHeight="1">
      <c r="A31" s="105"/>
      <c r="B31" s="4"/>
      <c r="C31" s="62"/>
      <c r="D31" s="39" t="s">
        <v>17</v>
      </c>
      <c r="E31" s="40">
        <v>1484</v>
      </c>
      <c r="F31" s="40">
        <v>205</v>
      </c>
      <c r="G31" s="40">
        <v>463.1</v>
      </c>
      <c r="H31" s="40">
        <v>475</v>
      </c>
      <c r="I31" s="40">
        <v>407.3</v>
      </c>
      <c r="J31" s="40">
        <v>35</v>
      </c>
      <c r="K31" s="40">
        <v>88.5</v>
      </c>
      <c r="L31" s="40">
        <v>24</v>
      </c>
      <c r="M31" s="40">
        <v>313.2</v>
      </c>
      <c r="N31" s="40">
        <v>3504</v>
      </c>
      <c r="O31" s="40">
        <v>55.5</v>
      </c>
      <c r="P31" s="40">
        <v>0</v>
      </c>
      <c r="Q31" s="40">
        <v>13</v>
      </c>
      <c r="R31" s="40">
        <v>593.20000000000005</v>
      </c>
      <c r="S31" s="40">
        <v>902.5</v>
      </c>
      <c r="T31" s="40">
        <v>258.5</v>
      </c>
      <c r="U31" s="40">
        <v>305</v>
      </c>
      <c r="V31" s="40">
        <v>465</v>
      </c>
      <c r="W31" s="40">
        <v>460</v>
      </c>
      <c r="X31" s="40">
        <v>514</v>
      </c>
      <c r="Y31" s="40">
        <v>658.2</v>
      </c>
      <c r="Z31" s="40">
        <v>459.75</v>
      </c>
      <c r="AA31" s="40">
        <v>687.5</v>
      </c>
      <c r="AB31" s="40">
        <v>858</v>
      </c>
      <c r="AC31" s="40">
        <v>128.36000000000001</v>
      </c>
      <c r="AD31" s="40">
        <v>547</v>
      </c>
      <c r="AE31" s="41">
        <v>200</v>
      </c>
      <c r="AF31" s="41">
        <v>615</v>
      </c>
      <c r="AG31" s="41">
        <f>120000000/1000000</f>
        <v>120</v>
      </c>
      <c r="AH31" s="41">
        <v>846.3</v>
      </c>
      <c r="AI31" s="41">
        <v>466.5</v>
      </c>
      <c r="AJ31" s="41">
        <v>115</v>
      </c>
      <c r="AK31" s="41">
        <v>835</v>
      </c>
      <c r="AL31" s="41">
        <v>465</v>
      </c>
      <c r="AM31" s="41">
        <v>55</v>
      </c>
      <c r="AN31" s="41">
        <v>375</v>
      </c>
      <c r="AO31" s="41">
        <v>349</v>
      </c>
      <c r="AP31" s="41">
        <v>473</v>
      </c>
      <c r="AQ31" s="41">
        <f>30000000/1000000</f>
        <v>30</v>
      </c>
      <c r="AR31" s="55">
        <f>SUM(E31:G31)</f>
        <v>2152.1</v>
      </c>
      <c r="AS31" s="43">
        <v>6411.2</v>
      </c>
      <c r="AT31" s="43">
        <v>5541.3099999999995</v>
      </c>
      <c r="AU31" s="43">
        <v>4744.8</v>
      </c>
      <c r="AV31" s="43">
        <v>4333.9709999999995</v>
      </c>
      <c r="AW31" s="42">
        <v>7051.1778999999997</v>
      </c>
      <c r="AX31" s="39" t="s">
        <v>15</v>
      </c>
      <c r="AY31" s="46"/>
      <c r="AZ31" s="38"/>
      <c r="BA31" s="1"/>
    </row>
    <row r="32" spans="1:53" ht="33" customHeight="1">
      <c r="A32" s="105"/>
      <c r="B32" s="4"/>
      <c r="C32" s="62"/>
      <c r="D32" s="63" t="s">
        <v>22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150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104">
        <f>SUM(E32:G32)</f>
        <v>0</v>
      </c>
      <c r="AS32" s="66">
        <v>0</v>
      </c>
      <c r="AT32" s="66">
        <v>0</v>
      </c>
      <c r="AU32" s="66">
        <v>150</v>
      </c>
      <c r="AV32" s="66">
        <v>75</v>
      </c>
      <c r="AW32" s="66">
        <v>109</v>
      </c>
      <c r="AX32" s="63" t="s">
        <v>21</v>
      </c>
      <c r="AY32" s="46"/>
      <c r="AZ32" s="38"/>
      <c r="BA32" s="1"/>
    </row>
    <row r="33" spans="4:52" ht="21.75" customHeight="1">
      <c r="D33" s="67" t="s">
        <v>81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68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9"/>
      <c r="AM33" s="67"/>
      <c r="AN33" s="67"/>
      <c r="AO33" s="67"/>
      <c r="AP33" s="67"/>
      <c r="AQ33" s="67"/>
      <c r="AR33" s="67"/>
      <c r="AS33" s="67"/>
      <c r="AT33" s="67"/>
      <c r="AU33" s="70"/>
      <c r="AV33" s="70"/>
      <c r="AW33" s="71"/>
      <c r="AX33" s="72" t="s">
        <v>80</v>
      </c>
      <c r="AZ33" s="73"/>
    </row>
    <row r="34" spans="4:52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74"/>
      <c r="O34" s="67"/>
      <c r="P34" s="67"/>
      <c r="Q34" s="67"/>
      <c r="R34" s="67"/>
      <c r="S34" s="74"/>
      <c r="T34" s="67"/>
      <c r="U34" s="67"/>
      <c r="V34" s="67"/>
      <c r="W34" s="67"/>
      <c r="X34" s="67"/>
      <c r="Y34" s="75"/>
      <c r="Z34" s="6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71"/>
      <c r="AX34" s="67"/>
    </row>
    <row r="35" spans="4:52"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74"/>
      <c r="O35" s="67"/>
      <c r="P35" s="67"/>
      <c r="Q35" s="67"/>
      <c r="R35" s="74"/>
      <c r="S35" s="74"/>
      <c r="T35" s="67"/>
      <c r="U35" s="67"/>
      <c r="V35" s="67"/>
      <c r="W35" s="67"/>
      <c r="X35" s="67"/>
      <c r="Y35" s="76"/>
      <c r="Z35" s="76"/>
      <c r="AA35" s="77"/>
      <c r="AB35" s="76"/>
      <c r="AC35" s="67"/>
      <c r="AD35" s="67"/>
      <c r="AE35" s="67"/>
      <c r="AF35" s="67"/>
      <c r="AG35" s="67"/>
      <c r="AH35" s="67"/>
      <c r="AI35" s="69"/>
      <c r="AJ35" s="69"/>
      <c r="AK35" s="78"/>
      <c r="AL35" s="67"/>
      <c r="AM35" s="67"/>
      <c r="AN35" s="67"/>
      <c r="AO35" s="67"/>
      <c r="AP35" s="67"/>
      <c r="AQ35" s="67"/>
      <c r="AR35" s="70"/>
      <c r="AS35" s="70"/>
      <c r="AT35" s="67"/>
      <c r="AU35" s="67"/>
      <c r="AV35" s="79"/>
      <c r="AW35" s="80"/>
    </row>
    <row r="36" spans="4:52"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74"/>
      <c r="O36" s="67"/>
      <c r="P36" s="67"/>
      <c r="Q36" s="67"/>
      <c r="R36" s="74"/>
      <c r="S36" s="67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82"/>
      <c r="AU36" s="74"/>
      <c r="AV36" s="74"/>
      <c r="AW36" s="74"/>
    </row>
    <row r="37" spans="4:52"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74"/>
      <c r="O37" s="67"/>
      <c r="P37" s="67"/>
      <c r="Q37" s="67"/>
      <c r="T37" s="67"/>
      <c r="U37" s="67"/>
      <c r="V37" s="67"/>
      <c r="W37" s="67"/>
      <c r="X37" s="67"/>
      <c r="Y37" s="77"/>
      <c r="Z37" s="76"/>
      <c r="AA37" s="76"/>
      <c r="AB37" s="76"/>
      <c r="AC37" s="67"/>
      <c r="AD37" s="67"/>
      <c r="AE37" s="67"/>
      <c r="AF37" s="67"/>
      <c r="AG37" s="67"/>
      <c r="AH37" s="67"/>
      <c r="AI37" s="67"/>
      <c r="AK37" s="67"/>
      <c r="AL37" s="84"/>
      <c r="AM37" s="67"/>
      <c r="AN37" s="67"/>
      <c r="AO37" s="67"/>
      <c r="AP37" s="67"/>
      <c r="AQ37" s="67"/>
      <c r="AR37" s="67"/>
      <c r="AS37" s="67"/>
      <c r="AT37" s="82"/>
      <c r="AU37" s="67"/>
      <c r="AV37" s="67"/>
      <c r="AW37" s="85"/>
    </row>
    <row r="38" spans="4:52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70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86"/>
      <c r="Z38" s="76"/>
      <c r="AA38" s="76"/>
      <c r="AB38" s="76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82"/>
      <c r="AU38" s="67"/>
      <c r="AV38" s="67"/>
      <c r="AW38" s="85"/>
    </row>
    <row r="39" spans="4:52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71"/>
    </row>
    <row r="40" spans="4:52"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Y40" s="62"/>
    </row>
    <row r="41" spans="4:52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85"/>
      <c r="AY41" s="62"/>
    </row>
    <row r="42" spans="4:52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85"/>
      <c r="AY42" s="62"/>
    </row>
    <row r="43" spans="4:52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Q43" s="67"/>
      <c r="AR43" s="67"/>
      <c r="AS43" s="67"/>
      <c r="AT43" s="67"/>
      <c r="AU43" s="67"/>
      <c r="AV43" s="67"/>
      <c r="AW43" s="85"/>
      <c r="AY43" s="62"/>
    </row>
    <row r="44" spans="4:52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85"/>
    </row>
    <row r="45" spans="4:52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87"/>
    </row>
    <row r="46" spans="4:52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</row>
    <row r="47" spans="4:52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85"/>
    </row>
    <row r="48" spans="4:52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</row>
    <row r="49" spans="4:49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85"/>
    </row>
    <row r="50" spans="4:49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</row>
    <row r="51" spans="4:49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85"/>
    </row>
    <row r="52" spans="4:49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85"/>
    </row>
    <row r="53" spans="4:49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</row>
    <row r="54" spans="4:49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</row>
    <row r="55" spans="4:49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</row>
    <row r="56" spans="4:49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</row>
    <row r="57" spans="4:49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</row>
    <row r="58" spans="4:49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</row>
    <row r="59" spans="4:49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</row>
    <row r="60" spans="4:49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</row>
    <row r="61" spans="4:49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</row>
    <row r="62" spans="4:49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</row>
    <row r="63" spans="4:49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</row>
    <row r="64" spans="4:49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</row>
    <row r="65" spans="4:48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</row>
    <row r="66" spans="4:48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</row>
    <row r="67" spans="4:48"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</row>
    <row r="68" spans="4:48"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</row>
    <row r="69" spans="4:48"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</row>
    <row r="70" spans="4:48"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</row>
    <row r="71" spans="4:48"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</row>
    <row r="72" spans="4:48"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</row>
    <row r="73" spans="4:48"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</row>
    <row r="74" spans="4:48"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</row>
    <row r="75" spans="4:48"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</row>
    <row r="76" spans="4:48"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</row>
    <row r="77" spans="4:48"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</row>
    <row r="78" spans="4:48"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</row>
    <row r="79" spans="4:48"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</row>
    <row r="80" spans="4:48"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</row>
    <row r="81" spans="4:48"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</row>
    <row r="82" spans="4:48"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</row>
    <row r="83" spans="4:48"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</row>
    <row r="84" spans="4:48"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</row>
    <row r="85" spans="4:48"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</row>
    <row r="86" spans="4:48"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</row>
    <row r="87" spans="4:48"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</row>
    <row r="88" spans="4:48"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</row>
    <row r="89" spans="4:48"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</row>
    <row r="90" spans="4:48"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</row>
    <row r="91" spans="4:48"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</row>
    <row r="92" spans="4:48"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</row>
    <row r="93" spans="4:48"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</row>
    <row r="94" spans="4:48"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</row>
    <row r="95" spans="4:48"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</row>
    <row r="96" spans="4:48"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</row>
    <row r="97" spans="4:48"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</row>
    <row r="98" spans="4:48"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</row>
    <row r="99" spans="4:48"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</row>
    <row r="100" spans="4:48"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</row>
    <row r="101" spans="4:48"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</row>
    <row r="102" spans="4:48"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</row>
    <row r="103" spans="4:48"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</row>
    <row r="104" spans="4:48"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</row>
    <row r="105" spans="4:48"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</row>
    <row r="106" spans="4:48"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</row>
    <row r="107" spans="4:48"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</row>
    <row r="108" spans="4:48"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</row>
    <row r="109" spans="4:48"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</row>
    <row r="110" spans="4:48"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</row>
    <row r="111" spans="4:48"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</row>
    <row r="112" spans="4:48"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</row>
    <row r="113" spans="4:48"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</row>
    <row r="114" spans="4:48"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</row>
    <row r="115" spans="4:48"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</row>
    <row r="116" spans="4:48"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</row>
    <row r="117" spans="4:48"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</row>
    <row r="118" spans="4:48"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</row>
    <row r="119" spans="4:48"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</row>
    <row r="120" spans="4:48"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</row>
    <row r="121" spans="4:48"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</row>
    <row r="122" spans="4:48"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</row>
    <row r="123" spans="4:48"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</row>
    <row r="124" spans="4:48"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</row>
    <row r="125" spans="4:48"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</row>
    <row r="126" spans="4:48"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</row>
    <row r="127" spans="4:48"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</row>
    <row r="128" spans="4:48"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</row>
    <row r="129" spans="4:48"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</row>
    <row r="130" spans="4:48"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</row>
    <row r="131" spans="4:48"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</row>
    <row r="132" spans="4:48"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</row>
    <row r="133" spans="4:48"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</row>
    <row r="134" spans="4:48"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</row>
    <row r="135" spans="4:48"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</row>
    <row r="136" spans="4:48"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</row>
    <row r="137" spans="4:48"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</row>
    <row r="138" spans="4:48"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</row>
    <row r="139" spans="4:48"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</row>
    <row r="140" spans="4:48"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</row>
    <row r="141" spans="4:48"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</row>
    <row r="142" spans="4:48"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</row>
    <row r="143" spans="4:48"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</row>
    <row r="144" spans="4:48"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</row>
    <row r="145" spans="4:48"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</row>
    <row r="146" spans="4:48"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</row>
    <row r="147" spans="4:48"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</row>
    <row r="148" spans="4:48"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</row>
    <row r="149" spans="4:48"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</row>
    <row r="150" spans="4:48"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</row>
    <row r="151" spans="4:48"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</row>
    <row r="152" spans="4:48"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</row>
    <row r="153" spans="4:48"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</row>
    <row r="154" spans="4:48"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</row>
    <row r="155" spans="4:48"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</row>
    <row r="156" spans="4:48"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</row>
    <row r="157" spans="4:48"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</row>
    <row r="158" spans="4:48"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</row>
    <row r="159" spans="4:48"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</row>
    <row r="160" spans="4:48"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</row>
    <row r="161" spans="4:48"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</row>
    <row r="162" spans="4:48"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</row>
    <row r="163" spans="4:48"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</row>
    <row r="164" spans="4:48"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</row>
    <row r="165" spans="4:48"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</row>
    <row r="166" spans="4:48"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</row>
    <row r="167" spans="4:48"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</row>
    <row r="168" spans="4:48"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</row>
    <row r="169" spans="4:48"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</row>
    <row r="170" spans="4:48"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</row>
    <row r="171" spans="4:48"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</row>
    <row r="172" spans="4:48"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</row>
    <row r="173" spans="4:48"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</row>
    <row r="174" spans="4:48"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</row>
    <row r="175" spans="4:48"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</row>
    <row r="176" spans="4:48"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</row>
    <row r="177" spans="4:48"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</row>
    <row r="178" spans="4:48"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</row>
    <row r="179" spans="4:48"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</row>
    <row r="180" spans="4:48"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</row>
    <row r="181" spans="4:48"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</row>
    <row r="182" spans="4:48"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</row>
    <row r="183" spans="4:48"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</row>
    <row r="184" spans="4:48"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</row>
    <row r="185" spans="4:48"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</row>
    <row r="186" spans="4:48"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</row>
    <row r="187" spans="4:48"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</row>
    <row r="188" spans="4:48"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</row>
    <row r="189" spans="4:48"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</row>
    <row r="190" spans="4:48"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</row>
    <row r="191" spans="4:48"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</row>
    <row r="192" spans="4:48"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</row>
    <row r="193" spans="4:48"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</row>
    <row r="194" spans="4:48"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</row>
    <row r="195" spans="4:48"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</row>
    <row r="196" spans="4:48"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</row>
    <row r="197" spans="4:48"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</row>
    <row r="198" spans="4:48"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</row>
    <row r="199" spans="4:48"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</row>
    <row r="200" spans="4:48"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</row>
    <row r="201" spans="4:48"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</row>
    <row r="202" spans="4:48"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</row>
    <row r="203" spans="4:48"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</row>
    <row r="204" spans="4:48"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</row>
    <row r="205" spans="4:48"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</row>
    <row r="206" spans="4:48"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</row>
    <row r="207" spans="4:48"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</row>
    <row r="208" spans="4:48"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</row>
    <row r="209" spans="4:48"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</row>
    <row r="210" spans="4:48"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</row>
    <row r="211" spans="4:48"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</row>
    <row r="212" spans="4:48"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</row>
    <row r="213" spans="4:48"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</row>
    <row r="214" spans="4:48"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</row>
    <row r="215" spans="4:48"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</row>
    <row r="216" spans="4:48"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</row>
    <row r="217" spans="4:48"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</row>
    <row r="218" spans="4:48"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</row>
    <row r="219" spans="4:48"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</row>
    <row r="220" spans="4:48"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</row>
    <row r="221" spans="4:48"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</row>
    <row r="222" spans="4:48"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</row>
    <row r="223" spans="4:48"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</row>
    <row r="224" spans="4:48"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</row>
    <row r="225" spans="4:48"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</row>
    <row r="226" spans="4:48"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</row>
    <row r="227" spans="4:48"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</row>
    <row r="228" spans="4:48"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</row>
    <row r="229" spans="4:48"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</row>
    <row r="230" spans="4:48"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</row>
    <row r="231" spans="4:48"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</row>
    <row r="232" spans="4:48"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</row>
    <row r="233" spans="4:48"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</row>
    <row r="234" spans="4:48"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</row>
    <row r="235" spans="4:48"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</row>
    <row r="236" spans="4:48"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</row>
    <row r="237" spans="4:48"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</row>
    <row r="238" spans="4:48"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</row>
    <row r="239" spans="4:48"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</row>
    <row r="240" spans="4:48"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</row>
    <row r="241" spans="4:48"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</row>
    <row r="242" spans="4:48"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</row>
    <row r="243" spans="4:48"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</row>
    <row r="244" spans="4:48"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</row>
    <row r="245" spans="4:48"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</row>
    <row r="246" spans="4:48"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</row>
    <row r="247" spans="4:48"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</row>
    <row r="248" spans="4:48"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</row>
    <row r="249" spans="4:48"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</row>
    <row r="250" spans="4:48"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</row>
    <row r="251" spans="4:48"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</row>
    <row r="252" spans="4:48"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</row>
    <row r="253" spans="4:48"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</row>
    <row r="254" spans="4:48"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</row>
    <row r="255" spans="4:48"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</row>
    <row r="256" spans="4:48"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</row>
    <row r="257" spans="4:48"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</row>
    <row r="258" spans="4:48"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</row>
    <row r="259" spans="4:48"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</row>
    <row r="260" spans="4:48"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</row>
    <row r="261" spans="4:48"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</row>
    <row r="262" spans="4:48"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</row>
    <row r="263" spans="4:48"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</row>
    <row r="264" spans="4:48"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</row>
    <row r="265" spans="4:48"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</row>
    <row r="266" spans="4:48"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</row>
    <row r="267" spans="4:48"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</row>
    <row r="268" spans="4:48"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</row>
    <row r="269" spans="4:48"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</row>
    <row r="270" spans="4:48"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</row>
    <row r="271" spans="4:48"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</row>
    <row r="272" spans="4:48"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</row>
    <row r="273" spans="4:48"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</row>
    <row r="274" spans="4:48"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</row>
    <row r="275" spans="4:48"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</row>
    <row r="276" spans="4:48"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</row>
    <row r="277" spans="4:48"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</row>
    <row r="278" spans="4:48"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</row>
    <row r="279" spans="4:48"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</row>
    <row r="280" spans="4:48"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</row>
    <row r="281" spans="4:48"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</row>
    <row r="282" spans="4:48"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</row>
    <row r="283" spans="4:48"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</row>
    <row r="284" spans="4:48"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</row>
    <row r="285" spans="4:48"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</row>
    <row r="286" spans="4:48"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</row>
    <row r="287" spans="4:48"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</row>
    <row r="288" spans="4:48"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</row>
    <row r="289" spans="4:48"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</row>
    <row r="290" spans="4:48"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</row>
    <row r="291" spans="4:48"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</row>
    <row r="292" spans="4:48"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</row>
    <row r="293" spans="4:48"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</row>
    <row r="294" spans="4:48"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</row>
    <row r="295" spans="4:48"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</row>
    <row r="296" spans="4:48"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</row>
    <row r="297" spans="4:48"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</row>
    <row r="298" spans="4:48"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</row>
    <row r="299" spans="4:48"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</row>
    <row r="300" spans="4:48"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</row>
    <row r="301" spans="4:48"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</row>
    <row r="302" spans="4:48"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</row>
    <row r="303" spans="4:48"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</row>
    <row r="304" spans="4:48"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</row>
    <row r="305" spans="4:48"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</row>
    <row r="306" spans="4:48"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</row>
    <row r="307" spans="4:48"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</row>
    <row r="308" spans="4:48"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</row>
    <row r="309" spans="4:48"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</row>
    <row r="310" spans="4:48"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</row>
    <row r="311" spans="4:48"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</row>
    <row r="312" spans="4:48"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</row>
    <row r="313" spans="4:48"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</row>
    <row r="314" spans="4:48"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</row>
    <row r="315" spans="4:48"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</row>
    <row r="316" spans="4:48"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</row>
    <row r="317" spans="4:48"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</row>
    <row r="318" spans="4:48"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</row>
    <row r="319" spans="4:48"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</row>
    <row r="320" spans="4:48"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</row>
    <row r="321" spans="4:48"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</row>
    <row r="322" spans="4:48"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</row>
    <row r="323" spans="4:48"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</row>
    <row r="324" spans="4:48"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</row>
    <row r="325" spans="4:48"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</row>
    <row r="326" spans="4:48"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</row>
    <row r="327" spans="4:48"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</row>
    <row r="328" spans="4:48"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</row>
    <row r="329" spans="4:48"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</row>
    <row r="330" spans="4:48"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</row>
    <row r="331" spans="4:48"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</row>
    <row r="332" spans="4:48"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</row>
    <row r="333" spans="4:48"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</row>
    <row r="334" spans="4:48"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</row>
    <row r="335" spans="4:48"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</row>
    <row r="336" spans="4:48"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</row>
    <row r="337" spans="4:48"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</row>
    <row r="338" spans="4:48"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</row>
    <row r="339" spans="4:48"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</row>
    <row r="340" spans="4:48"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</row>
    <row r="341" spans="4:48"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</row>
    <row r="342" spans="4:48"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</row>
    <row r="343" spans="4:48"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</row>
    <row r="344" spans="4:48"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</row>
    <row r="345" spans="4:48"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</row>
    <row r="346" spans="4:48"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</row>
    <row r="347" spans="4:48"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</row>
    <row r="348" spans="4:48"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</row>
    <row r="349" spans="4:48"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</row>
    <row r="350" spans="4:48"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</row>
    <row r="351" spans="4:48"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</row>
    <row r="352" spans="4:48"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</row>
    <row r="353" spans="4:48"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</row>
    <row r="354" spans="4:48"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</row>
    <row r="355" spans="4:48"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</row>
    <row r="356" spans="4:48"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</row>
    <row r="357" spans="4:48"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</row>
    <row r="358" spans="4:48"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</row>
    <row r="359" spans="4:48"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</row>
    <row r="360" spans="4:48"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</row>
    <row r="361" spans="4:48"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</row>
    <row r="362" spans="4:48"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</row>
    <row r="363" spans="4:48"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</row>
    <row r="364" spans="4:48"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</row>
    <row r="365" spans="4:48"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</row>
    <row r="366" spans="4:48"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</row>
    <row r="367" spans="4:48"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</row>
    <row r="368" spans="4:48"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</row>
    <row r="369" spans="4:48"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</row>
    <row r="370" spans="4:48"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</row>
    <row r="371" spans="4:48"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</row>
    <row r="372" spans="4:48"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</row>
    <row r="373" spans="4:48"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</row>
    <row r="374" spans="4:48"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</row>
    <row r="375" spans="4:48"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</row>
    <row r="376" spans="4:48"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</row>
    <row r="377" spans="4:48"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</row>
    <row r="378" spans="4:48"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</row>
    <row r="379" spans="4:48"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</row>
    <row r="380" spans="4:48"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</row>
    <row r="381" spans="4:48"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</row>
    <row r="382" spans="4:48"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</row>
    <row r="383" spans="4:48"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</row>
    <row r="384" spans="4:48"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</row>
    <row r="385" spans="4:48"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</row>
    <row r="386" spans="4:48"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</row>
    <row r="387" spans="4:48"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</row>
    <row r="388" spans="4:48"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</row>
    <row r="389" spans="4:48"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</row>
    <row r="390" spans="4:48"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</row>
    <row r="391" spans="4:48"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</row>
    <row r="392" spans="4:48"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</row>
    <row r="393" spans="4:48"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</row>
    <row r="394" spans="4:48"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</row>
    <row r="395" spans="4:48"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</row>
    <row r="396" spans="4:48"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</row>
    <row r="397" spans="4:48"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</row>
    <row r="398" spans="4:48"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</row>
    <row r="399" spans="4:48"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</row>
    <row r="400" spans="4:48"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</row>
    <row r="401" spans="4:48"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</row>
    <row r="402" spans="4:48"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</row>
    <row r="403" spans="4:48"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</row>
    <row r="404" spans="4:48"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</row>
    <row r="405" spans="4:48"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</row>
    <row r="406" spans="4:48"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</row>
    <row r="407" spans="4:48"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</row>
    <row r="408" spans="4:48"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</row>
    <row r="409" spans="4:48"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</row>
    <row r="410" spans="4:48"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</row>
    <row r="411" spans="4:48"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</row>
    <row r="412" spans="4:48"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</row>
    <row r="413" spans="4:48"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</row>
    <row r="414" spans="4:48"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</row>
    <row r="415" spans="4:48"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</row>
    <row r="416" spans="4:48"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</row>
    <row r="417" spans="4:48"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</row>
    <row r="418" spans="4:48"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</row>
    <row r="419" spans="4:48"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</row>
    <row r="420" spans="4:48"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</row>
    <row r="421" spans="4:48"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</row>
    <row r="422" spans="4:48"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</row>
    <row r="423" spans="4:48"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</row>
    <row r="424" spans="4:48"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</row>
    <row r="425" spans="4:48"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</row>
    <row r="426" spans="4:48"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</row>
    <row r="427" spans="4:48"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</row>
    <row r="428" spans="4:48"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</row>
    <row r="429" spans="4:48"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</row>
    <row r="430" spans="4:48"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</row>
    <row r="431" spans="4:48"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</row>
    <row r="432" spans="4:48"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</row>
    <row r="433" spans="4:48"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</row>
    <row r="434" spans="4:48"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</row>
    <row r="435" spans="4:48"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</row>
    <row r="436" spans="4:48"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</row>
    <row r="437" spans="4:48"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</row>
    <row r="438" spans="4:48"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</row>
    <row r="439" spans="4:48"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</row>
    <row r="440" spans="4:48"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</row>
    <row r="441" spans="4:48"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</row>
    <row r="442" spans="4:48"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</row>
    <row r="443" spans="4:48"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</row>
    <row r="444" spans="4:48"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</row>
    <row r="445" spans="4:48"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</row>
    <row r="446" spans="4:48"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</row>
    <row r="447" spans="4:48"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</row>
    <row r="448" spans="4:48"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</row>
    <row r="449" spans="4:48"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</row>
    <row r="450" spans="4:48"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</row>
    <row r="451" spans="4:48"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</row>
    <row r="452" spans="4:48"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</row>
    <row r="453" spans="4:48"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</row>
    <row r="454" spans="4:48"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</row>
    <row r="455" spans="4:48"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</row>
    <row r="456" spans="4:48"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</row>
    <row r="457" spans="4:48"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</row>
    <row r="458" spans="4:48"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</row>
    <row r="459" spans="4:48"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</row>
    <row r="460" spans="4:48"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</row>
    <row r="461" spans="4:48"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</row>
    <row r="462" spans="4:48"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</row>
    <row r="463" spans="4:48"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</row>
    <row r="464" spans="4:48"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</row>
    <row r="465" spans="4:48"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</row>
    <row r="466" spans="4:48"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</row>
    <row r="467" spans="4:48"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</row>
    <row r="468" spans="4:48"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</row>
    <row r="469" spans="4:48"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</row>
    <row r="470" spans="4:48"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</row>
    <row r="471" spans="4:48"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</row>
    <row r="472" spans="4:48"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</row>
    <row r="473" spans="4:48"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</row>
    <row r="474" spans="4:48"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</row>
    <row r="475" spans="4:48"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</row>
    <row r="476" spans="4:48"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</row>
    <row r="477" spans="4:48"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</row>
    <row r="478" spans="4:48"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</row>
    <row r="479" spans="4:48"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</row>
    <row r="480" spans="4:48"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</row>
    <row r="481" spans="4:48"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</row>
    <row r="482" spans="4:48"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</row>
    <row r="483" spans="4:48"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</row>
    <row r="484" spans="4:48"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</row>
    <row r="485" spans="4:48"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</row>
    <row r="486" spans="4:48"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</row>
    <row r="487" spans="4:48"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</row>
    <row r="488" spans="4:48"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</row>
    <row r="489" spans="4:48"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</row>
    <row r="490" spans="4:48"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</row>
    <row r="491" spans="4:48"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</row>
    <row r="492" spans="4:48"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</row>
    <row r="493" spans="4:48"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</row>
    <row r="494" spans="4:48"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</row>
    <row r="495" spans="4:48"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</row>
    <row r="496" spans="4:48"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</row>
    <row r="497" spans="4:48"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</row>
    <row r="498" spans="4:48"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</row>
    <row r="499" spans="4:48"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</row>
    <row r="500" spans="4:48"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</row>
    <row r="501" spans="4:48"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</row>
    <row r="502" spans="4:48"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</row>
    <row r="503" spans="4:48"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</row>
    <row r="504" spans="4:48"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</row>
    <row r="505" spans="4:48"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</row>
    <row r="506" spans="4:48"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</row>
    <row r="507" spans="4:48"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</row>
    <row r="508" spans="4:48"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</row>
    <row r="509" spans="4:48"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</row>
    <row r="510" spans="4:48"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</row>
    <row r="511" spans="4:48"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</row>
    <row r="512" spans="4:48"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</row>
    <row r="513" spans="4:48"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</row>
    <row r="514" spans="4:48"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</row>
    <row r="515" spans="4:48"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</row>
    <row r="516" spans="4:48"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</row>
    <row r="517" spans="4:48"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</row>
    <row r="518" spans="4:48"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</row>
    <row r="519" spans="4:48"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</row>
    <row r="520" spans="4:48"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</row>
    <row r="521" spans="4:48"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</row>
    <row r="522" spans="4:48"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</row>
    <row r="523" spans="4:48"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</row>
    <row r="524" spans="4:48"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</row>
    <row r="525" spans="4:48"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</row>
    <row r="526" spans="4:48"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</row>
    <row r="527" spans="4:48"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</row>
    <row r="528" spans="4:48"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</row>
    <row r="529" spans="4:48"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</row>
    <row r="530" spans="4:48"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</row>
    <row r="531" spans="4:48"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</row>
    <row r="532" spans="4:48"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</row>
    <row r="533" spans="4:48"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</row>
    <row r="534" spans="4:48"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</row>
    <row r="535" spans="4:48"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</row>
    <row r="536" spans="4:48"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</row>
    <row r="537" spans="4:48"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</row>
    <row r="538" spans="4:48"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</row>
    <row r="539" spans="4:48"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</row>
    <row r="540" spans="4:48"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</row>
    <row r="541" spans="4:48"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</row>
    <row r="542" spans="4:48"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</row>
    <row r="543" spans="4:48"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</row>
    <row r="544" spans="4:48"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</row>
    <row r="545" spans="4:48"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</row>
    <row r="546" spans="4:48"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</row>
    <row r="547" spans="4:48"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</row>
    <row r="548" spans="4:48"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</row>
    <row r="549" spans="4:48"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</row>
    <row r="550" spans="4:48"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</row>
    <row r="551" spans="4:48"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</row>
    <row r="552" spans="4:48"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</row>
    <row r="553" spans="4:48"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</row>
    <row r="554" spans="4:48"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</row>
    <row r="555" spans="4:48"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</row>
    <row r="556" spans="4:48"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</row>
    <row r="557" spans="4:48"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</row>
    <row r="558" spans="4:48"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</row>
    <row r="559" spans="4:48"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</row>
    <row r="560" spans="4:48"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</row>
    <row r="561" spans="4:48"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</row>
    <row r="562" spans="4:48"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</row>
    <row r="563" spans="4:48"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</row>
    <row r="564" spans="4:48"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</row>
    <row r="565" spans="4:48"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</row>
    <row r="566" spans="4:48"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</row>
    <row r="567" spans="4:48"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</row>
    <row r="568" spans="4:48"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</row>
    <row r="569" spans="4:48"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</row>
    <row r="570" spans="4:48"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</row>
    <row r="571" spans="4:48"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</row>
    <row r="572" spans="4:48"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</row>
    <row r="573" spans="4:48"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</row>
    <row r="574" spans="4:48"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</row>
    <row r="575" spans="4:48"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</row>
    <row r="576" spans="4:48"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</row>
    <row r="577" spans="4:48"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</row>
    <row r="578" spans="4:48"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</row>
    <row r="579" spans="4:48"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</row>
    <row r="580" spans="4:48"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</row>
    <row r="581" spans="4:48"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</row>
    <row r="582" spans="4:48"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</row>
    <row r="583" spans="4:48"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</row>
    <row r="584" spans="4:48"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</row>
    <row r="585" spans="4:48"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</row>
    <row r="586" spans="4:48"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</row>
    <row r="587" spans="4:48"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</row>
    <row r="588" spans="4:48"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</row>
    <row r="589" spans="4:48"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</row>
    <row r="590" spans="4:48"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</row>
    <row r="591" spans="4:48"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</row>
    <row r="592" spans="4:48"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</row>
    <row r="593" spans="4:48"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</row>
    <row r="594" spans="4:48"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</row>
    <row r="595" spans="4:48"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</row>
    <row r="596" spans="4:48"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</row>
    <row r="597" spans="4:48"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</row>
    <row r="598" spans="4:48"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</row>
    <row r="599" spans="4:48"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</row>
    <row r="600" spans="4:48"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</row>
    <row r="601" spans="4:48"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</row>
    <row r="602" spans="4:48"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</row>
    <row r="603" spans="4:48"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</row>
    <row r="604" spans="4:48"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</row>
    <row r="605" spans="4:48"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</row>
    <row r="606" spans="4:48"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</row>
    <row r="607" spans="4:48"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</row>
    <row r="608" spans="4:48"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</row>
    <row r="609" spans="4:48"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</row>
    <row r="610" spans="4:48"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</row>
    <row r="611" spans="4:48"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</row>
    <row r="612" spans="4:48"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</row>
    <row r="613" spans="4:48"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</row>
    <row r="614" spans="4:48"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</row>
    <row r="615" spans="4:48"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</row>
    <row r="616" spans="4:48"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</row>
    <row r="617" spans="4:48"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</row>
    <row r="618" spans="4:48"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</row>
    <row r="619" spans="4:48"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</row>
    <row r="620" spans="4:48"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</row>
    <row r="621" spans="4:48"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</row>
    <row r="622" spans="4:48"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</row>
    <row r="623" spans="4:48"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</row>
    <row r="624" spans="4:48"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</row>
    <row r="625" spans="4:48"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</row>
    <row r="626" spans="4:48"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</row>
    <row r="627" spans="4:48"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</row>
    <row r="628" spans="4:48"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</row>
    <row r="629" spans="4:48"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</row>
    <row r="630" spans="4:48"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</row>
    <row r="631" spans="4:48"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</row>
    <row r="632" spans="4:48"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</row>
    <row r="633" spans="4:48"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</row>
    <row r="634" spans="4:48"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</row>
    <row r="635" spans="4:48"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</row>
    <row r="636" spans="4:48"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</row>
    <row r="637" spans="4:48"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</row>
    <row r="638" spans="4:48"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</row>
    <row r="639" spans="4:48"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</row>
    <row r="640" spans="4:48"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</row>
    <row r="641" spans="4:48"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</row>
    <row r="642" spans="4:48"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</row>
    <row r="643" spans="4:48"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</row>
    <row r="644" spans="4:48"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</row>
    <row r="645" spans="4:48"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</row>
    <row r="646" spans="4:48"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</row>
    <row r="647" spans="4:48"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</row>
    <row r="648" spans="4:48"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</row>
    <row r="649" spans="4:48"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</row>
    <row r="650" spans="4:48"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</row>
    <row r="651" spans="4:48"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</row>
    <row r="652" spans="4:48"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</row>
    <row r="653" spans="4:48"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</row>
    <row r="654" spans="4:48"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</row>
    <row r="655" spans="4:48"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</row>
    <row r="656" spans="4:48"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</row>
    <row r="657" spans="4:48"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</row>
    <row r="658" spans="4:48"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</row>
    <row r="659" spans="4:48"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</row>
    <row r="660" spans="4:48"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</row>
    <row r="661" spans="4:48"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</row>
    <row r="662" spans="4:48"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</row>
    <row r="663" spans="4:48"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</row>
    <row r="664" spans="4:48"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</row>
    <row r="665" spans="4:48"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</row>
    <row r="666" spans="4:48"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</row>
    <row r="667" spans="4:48"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</row>
    <row r="668" spans="4:48"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</row>
    <row r="669" spans="4:48"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</row>
    <row r="670" spans="4:48"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</row>
    <row r="671" spans="4:48"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</row>
    <row r="672" spans="4:48"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</row>
    <row r="673" spans="4:48"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</row>
    <row r="674" spans="4:48"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</row>
    <row r="675" spans="4:48"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</row>
    <row r="676" spans="4:48"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</row>
    <row r="677" spans="4:48"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</row>
    <row r="678" spans="4:48"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</row>
    <row r="679" spans="4:48"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</row>
    <row r="680" spans="4:48"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</row>
    <row r="681" spans="4:48"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</row>
    <row r="682" spans="4:48"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</row>
    <row r="683" spans="4:48"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</row>
    <row r="684" spans="4:48"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</row>
    <row r="685" spans="4:48"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</row>
    <row r="686" spans="4:48"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</row>
    <row r="687" spans="4:48"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</row>
    <row r="688" spans="4:48"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</row>
    <row r="689" spans="4:48"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</row>
    <row r="690" spans="4:48"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</row>
    <row r="691" spans="4:48"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</row>
    <row r="692" spans="4:48"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</row>
    <row r="693" spans="4:48"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</row>
    <row r="694" spans="4:48"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</row>
    <row r="695" spans="4:48"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</row>
    <row r="696" spans="4:48"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</row>
    <row r="697" spans="4:48"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</row>
    <row r="698" spans="4:48"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</row>
    <row r="699" spans="4:48"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</row>
    <row r="700" spans="4:48"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</row>
    <row r="701" spans="4:48"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</row>
    <row r="702" spans="4:48"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</row>
    <row r="703" spans="4:48"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</row>
    <row r="704" spans="4:48"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</row>
    <row r="705" spans="4:48"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</row>
    <row r="706" spans="4:48"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</row>
    <row r="707" spans="4:48"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</row>
    <row r="708" spans="4:48"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</row>
    <row r="709" spans="4:48"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</row>
    <row r="710" spans="4:48"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</row>
    <row r="711" spans="4:48"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</row>
    <row r="712" spans="4:48"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</row>
    <row r="713" spans="4:48"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</row>
    <row r="714" spans="4:48"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</row>
    <row r="715" spans="4:48"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</row>
    <row r="716" spans="4:48"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</row>
    <row r="717" spans="4:48"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</row>
    <row r="718" spans="4:48"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</row>
    <row r="719" spans="4:48"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</row>
    <row r="720" spans="4:48"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</row>
    <row r="721" spans="4:48"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</row>
    <row r="722" spans="4:48"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</row>
    <row r="723" spans="4:48"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</row>
    <row r="724" spans="4:48"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</row>
    <row r="725" spans="4:48"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</row>
    <row r="726" spans="4:48"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</row>
    <row r="727" spans="4:48"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</row>
    <row r="728" spans="4:48"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</row>
    <row r="729" spans="4:48"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</row>
    <row r="730" spans="4:48"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</row>
    <row r="731" spans="4:48"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</row>
    <row r="732" spans="4:48"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</row>
    <row r="733" spans="4:48"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</row>
    <row r="734" spans="4:48"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</row>
    <row r="735" spans="4:48"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</row>
    <row r="736" spans="4:48"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</row>
    <row r="737" spans="4:48"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</row>
    <row r="738" spans="4:48"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</row>
    <row r="739" spans="4:48"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</row>
    <row r="740" spans="4:48"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</row>
    <row r="741" spans="4:48"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</row>
    <row r="742" spans="4:48"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</row>
    <row r="743" spans="4:48"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</row>
    <row r="744" spans="4:48"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</row>
    <row r="745" spans="4:48"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</row>
    <row r="746" spans="4:48"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</row>
    <row r="747" spans="4:48"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</row>
    <row r="748" spans="4:48"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</row>
    <row r="749" spans="4:48"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</row>
    <row r="750" spans="4:48"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</row>
    <row r="751" spans="4:48"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</row>
    <row r="752" spans="4:48"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</row>
    <row r="753" spans="4:48"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</row>
    <row r="754" spans="4:48"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</row>
    <row r="755" spans="4:48"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</row>
    <row r="756" spans="4:48"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</row>
    <row r="757" spans="4:48"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</row>
    <row r="758" spans="4:48"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</row>
    <row r="759" spans="4:48"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</row>
    <row r="760" spans="4:48"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</row>
    <row r="761" spans="4:48"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</row>
    <row r="762" spans="4:48"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</row>
    <row r="763" spans="4:48"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</row>
    <row r="764" spans="4:48"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</row>
    <row r="765" spans="4:48"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</row>
    <row r="766" spans="4:48"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</row>
    <row r="767" spans="4:48"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</row>
    <row r="768" spans="4:48"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</row>
    <row r="769" spans="4:48"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</row>
    <row r="770" spans="4:48"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</row>
    <row r="771" spans="4:48"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</row>
    <row r="772" spans="4:48"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</row>
    <row r="773" spans="4:48"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</row>
    <row r="774" spans="4:48"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</row>
    <row r="775" spans="4:48"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</row>
    <row r="776" spans="4:48"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</row>
    <row r="777" spans="4:48"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</row>
    <row r="778" spans="4:48"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</row>
    <row r="779" spans="4:48"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</row>
    <row r="780" spans="4:48"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</row>
    <row r="781" spans="4:48"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</row>
    <row r="782" spans="4:48"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</row>
    <row r="783" spans="4:48"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</row>
    <row r="784" spans="4:48"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</row>
    <row r="785" spans="4:48"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</row>
    <row r="786" spans="4:48"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</row>
    <row r="787" spans="4:48"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</row>
    <row r="788" spans="4:48"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</row>
    <row r="789" spans="4:48"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</row>
    <row r="790" spans="4:48"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</row>
    <row r="791" spans="4:48"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</row>
    <row r="792" spans="4:48"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</row>
    <row r="793" spans="4:48"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</row>
    <row r="794" spans="4:48"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</row>
    <row r="795" spans="4:48"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</row>
    <row r="796" spans="4:48"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</row>
    <row r="797" spans="4:48"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</row>
    <row r="798" spans="4:48"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</row>
    <row r="799" spans="4:48"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</row>
    <row r="800" spans="4:48"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</row>
    <row r="801" spans="4:48"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</row>
    <row r="802" spans="4:48"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</row>
    <row r="803" spans="4:48"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</row>
    <row r="804" spans="4:48"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</row>
    <row r="805" spans="4:48"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</row>
    <row r="806" spans="4:48"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</row>
    <row r="807" spans="4:48"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</row>
    <row r="808" spans="4:48"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</row>
    <row r="809" spans="4:48"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</row>
    <row r="810" spans="4:48"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</row>
    <row r="811" spans="4:48"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</row>
    <row r="812" spans="4:48"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</row>
    <row r="813" spans="4:48"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</row>
    <row r="814" spans="4:48"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</row>
    <row r="815" spans="4:48"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</row>
    <row r="816" spans="4:48"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</row>
    <row r="817" spans="4:48"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</row>
    <row r="818" spans="4:48"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</row>
    <row r="819" spans="4:48"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</row>
    <row r="820" spans="4:48"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</row>
    <row r="821" spans="4:48"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</row>
    <row r="822" spans="4:48"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</row>
    <row r="823" spans="4:48"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</row>
    <row r="824" spans="4:48"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</row>
    <row r="825" spans="4:48"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</row>
    <row r="826" spans="4:48"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</row>
    <row r="827" spans="4:48"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</row>
    <row r="828" spans="4:48"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</row>
    <row r="829" spans="4:48"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</row>
    <row r="830" spans="4:48"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</row>
    <row r="831" spans="4:48"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</row>
    <row r="832" spans="4:48"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</row>
    <row r="833" spans="4:48"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</row>
    <row r="834" spans="4:48"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</row>
    <row r="835" spans="4:48"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</row>
    <row r="836" spans="4:48"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</row>
    <row r="837" spans="4:48"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</row>
    <row r="838" spans="4:48"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</row>
    <row r="839" spans="4:48"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</row>
    <row r="840" spans="4:48"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</row>
    <row r="841" spans="4:48"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</row>
    <row r="842" spans="4:48"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</row>
    <row r="843" spans="4:48"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</row>
    <row r="844" spans="4:48"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</row>
    <row r="845" spans="4:48"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</row>
    <row r="846" spans="4:48"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</row>
    <row r="847" spans="4:48"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</row>
    <row r="848" spans="4:48"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</row>
    <row r="849" spans="4:48"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</row>
    <row r="850" spans="4:48"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</row>
    <row r="851" spans="4:48"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</row>
    <row r="852" spans="4:48"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</row>
    <row r="853" spans="4:48"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</row>
    <row r="854" spans="4:48"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</row>
    <row r="855" spans="4:48"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</row>
    <row r="856" spans="4:48"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</row>
    <row r="857" spans="4:48"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</row>
    <row r="858" spans="4:48"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</row>
    <row r="859" spans="4:48"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</row>
    <row r="860" spans="4:48"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</row>
    <row r="861" spans="4:48"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</row>
    <row r="862" spans="4:48"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</row>
    <row r="863" spans="4:48"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</row>
    <row r="864" spans="4:48"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</row>
    <row r="865" spans="4:48"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</row>
    <row r="866" spans="4:48"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</row>
    <row r="867" spans="4:48"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</row>
    <row r="868" spans="4:48"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</row>
    <row r="869" spans="4:48"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</row>
    <row r="870" spans="4:48"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</row>
    <row r="871" spans="4:48"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</row>
    <row r="872" spans="4:48"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</row>
    <row r="873" spans="4:48"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</row>
    <row r="874" spans="4:48"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</row>
    <row r="875" spans="4:48"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</row>
    <row r="876" spans="4:48"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</row>
    <row r="877" spans="4:48"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</row>
    <row r="878" spans="4:48"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</row>
    <row r="879" spans="4:48"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</row>
    <row r="880" spans="4:48"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</row>
    <row r="881" spans="4:48"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</row>
    <row r="882" spans="4:48"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</row>
    <row r="883" spans="4:48"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</row>
    <row r="884" spans="4:48"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</row>
    <row r="885" spans="4:48"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</row>
    <row r="886" spans="4:48"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</row>
    <row r="887" spans="4:48"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</row>
    <row r="888" spans="4:48"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</row>
    <row r="889" spans="4:48"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</row>
    <row r="890" spans="4:48"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</row>
    <row r="891" spans="4:48"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</row>
    <row r="892" spans="4:48"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</row>
    <row r="893" spans="4:48"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</row>
    <row r="894" spans="4:48"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</row>
    <row r="895" spans="4:48"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</row>
    <row r="896" spans="4:48"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</row>
    <row r="897" spans="4:48"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</row>
    <row r="898" spans="4:48"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</row>
    <row r="899" spans="4:48"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</row>
    <row r="900" spans="4:48"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</row>
    <row r="901" spans="4:48"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</row>
    <row r="902" spans="4:48"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</row>
    <row r="903" spans="4:48"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</row>
    <row r="904" spans="4:48"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</row>
    <row r="905" spans="4:48"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</row>
    <row r="906" spans="4:48"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</row>
    <row r="907" spans="4:48"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</row>
    <row r="908" spans="4:48"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</row>
    <row r="909" spans="4:48"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</row>
    <row r="910" spans="4:48"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</row>
    <row r="911" spans="4:48"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</row>
    <row r="912" spans="4:48"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</row>
    <row r="913" spans="4:48"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</row>
    <row r="914" spans="4:48"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</row>
    <row r="915" spans="4:48"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</row>
    <row r="916" spans="4:48"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</row>
    <row r="917" spans="4:48"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</row>
    <row r="918" spans="4:48"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</row>
    <row r="919" spans="4:48"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</row>
    <row r="920" spans="4:48"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</row>
    <row r="921" spans="4:48"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</row>
    <row r="922" spans="4:48"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</row>
    <row r="923" spans="4:48"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</row>
    <row r="924" spans="4:48"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</row>
    <row r="925" spans="4:48"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</row>
    <row r="926" spans="4:48"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</row>
    <row r="927" spans="4:48"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</row>
    <row r="928" spans="4:48"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</row>
    <row r="929" spans="4:48"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</row>
    <row r="930" spans="4:48"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</row>
    <row r="931" spans="4:48"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</row>
    <row r="932" spans="4:48"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</row>
    <row r="933" spans="4:48"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</row>
    <row r="934" spans="4:48"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</row>
    <row r="935" spans="4:48"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</row>
    <row r="936" spans="4:48"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</row>
    <row r="937" spans="4:48"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</row>
    <row r="938" spans="4:48"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</row>
    <row r="939" spans="4:48"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</row>
    <row r="940" spans="4:48"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</row>
    <row r="941" spans="4:48"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</row>
    <row r="942" spans="4:48"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</row>
    <row r="943" spans="4:48"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</row>
    <row r="944" spans="4:48"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</row>
    <row r="945" spans="4:48"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</row>
    <row r="946" spans="4:48"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</row>
    <row r="947" spans="4:48"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</row>
    <row r="948" spans="4:48"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</row>
    <row r="949" spans="4:48"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</row>
    <row r="950" spans="4:48"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</row>
    <row r="951" spans="4:48"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</row>
    <row r="952" spans="4:48"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</row>
    <row r="953" spans="4:48"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</row>
    <row r="954" spans="4:48"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</row>
    <row r="955" spans="4:48"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</row>
    <row r="956" spans="4:48"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</row>
    <row r="957" spans="4:48"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</row>
    <row r="958" spans="4:48"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</row>
    <row r="959" spans="4:48"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</row>
    <row r="960" spans="4:48"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</row>
    <row r="961" spans="4:48"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</row>
    <row r="962" spans="4:48"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</row>
    <row r="963" spans="4:48"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</row>
    <row r="964" spans="4:48"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</row>
    <row r="965" spans="4:48"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</row>
    <row r="966" spans="4:48"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</row>
    <row r="967" spans="4:48"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</row>
    <row r="968" spans="4:48"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</row>
    <row r="969" spans="4:48"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</row>
    <row r="970" spans="4:48"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</row>
    <row r="971" spans="4:48"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</row>
    <row r="972" spans="4:48"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</row>
    <row r="973" spans="4:48"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</row>
    <row r="974" spans="4:48"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</row>
    <row r="975" spans="4:48"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</row>
    <row r="976" spans="4:48"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</row>
    <row r="977" spans="4:48"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</row>
    <row r="978" spans="4:48"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</row>
    <row r="979" spans="4:48"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</row>
    <row r="980" spans="4:48"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</row>
    <row r="981" spans="4:48"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</row>
    <row r="982" spans="4:48"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</row>
    <row r="983" spans="4:48"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</row>
    <row r="984" spans="4:48"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</row>
    <row r="985" spans="4:48"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</row>
    <row r="986" spans="4:48"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</row>
    <row r="987" spans="4:48"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</row>
    <row r="988" spans="4:48"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</row>
    <row r="989" spans="4:48"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</row>
    <row r="990" spans="4:48"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</row>
    <row r="991" spans="4:48"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</row>
    <row r="992" spans="4:48"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</row>
    <row r="993" spans="4:48"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</row>
    <row r="994" spans="4:48"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</row>
    <row r="995" spans="4:48"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</row>
    <row r="996" spans="4:48"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</row>
    <row r="997" spans="4:48"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</row>
    <row r="998" spans="4:48"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</row>
    <row r="999" spans="4:48"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</row>
    <row r="1000" spans="4:48"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</row>
    <row r="1001" spans="4:48"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67"/>
      <c r="AD1001" s="67"/>
      <c r="AE1001" s="67"/>
      <c r="AF1001" s="67"/>
      <c r="AG1001" s="67"/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</row>
    <row r="1002" spans="4:48"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67"/>
      <c r="AE1002" s="67"/>
      <c r="AF1002" s="67"/>
      <c r="AG1002" s="67"/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</row>
    <row r="1003" spans="4:48"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  <c r="AA1003" s="67"/>
      <c r="AB1003" s="67"/>
      <c r="AC1003" s="67"/>
      <c r="AD1003" s="67"/>
      <c r="AE1003" s="67"/>
      <c r="AF1003" s="67"/>
      <c r="AG1003" s="67"/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</row>
    <row r="1004" spans="4:48"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  <c r="AA1004" s="67"/>
      <c r="AB1004" s="67"/>
      <c r="AC1004" s="67"/>
      <c r="AD1004" s="67"/>
      <c r="AE1004" s="67"/>
      <c r="AF1004" s="67"/>
      <c r="AG1004" s="67"/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</row>
    <row r="1005" spans="4:48"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  <c r="AA1005" s="67"/>
      <c r="AB1005" s="67"/>
      <c r="AC1005" s="67"/>
      <c r="AD1005" s="67"/>
      <c r="AE1005" s="67"/>
      <c r="AF1005" s="67"/>
      <c r="AG1005" s="67"/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  <c r="AU1005" s="67"/>
      <c r="AV1005" s="67"/>
    </row>
    <row r="1006" spans="4:48"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  <c r="AA1006" s="67"/>
      <c r="AB1006" s="67"/>
      <c r="AC1006" s="67"/>
      <c r="AD1006" s="67"/>
      <c r="AE1006" s="67"/>
      <c r="AF1006" s="67"/>
      <c r="AG1006" s="67"/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  <c r="AU1006" s="67"/>
      <c r="AV1006" s="67"/>
    </row>
    <row r="1007" spans="4:48"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  <c r="AA1007" s="67"/>
      <c r="AB1007" s="67"/>
      <c r="AC1007" s="67"/>
      <c r="AD1007" s="67"/>
      <c r="AE1007" s="67"/>
      <c r="AF1007" s="67"/>
      <c r="AG1007" s="67"/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  <c r="AU1007" s="67"/>
      <c r="AV1007" s="67"/>
    </row>
    <row r="1008" spans="4:48"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  <c r="AA1008" s="67"/>
      <c r="AB1008" s="67"/>
      <c r="AC1008" s="67"/>
      <c r="AD1008" s="67"/>
      <c r="AE1008" s="67"/>
      <c r="AF1008" s="67"/>
      <c r="AG1008" s="67"/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  <c r="AU1008" s="67"/>
      <c r="AV1008" s="67"/>
    </row>
    <row r="1009" spans="4:48"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  <c r="AA1009" s="67"/>
      <c r="AB1009" s="67"/>
      <c r="AC1009" s="67"/>
      <c r="AD1009" s="67"/>
      <c r="AE1009" s="67"/>
      <c r="AF1009" s="67"/>
      <c r="AG1009" s="67"/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  <c r="AU1009" s="67"/>
      <c r="AV1009" s="67"/>
    </row>
    <row r="1010" spans="4:48"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  <c r="AA1010" s="67"/>
      <c r="AB1010" s="67"/>
      <c r="AC1010" s="67"/>
      <c r="AD1010" s="67"/>
      <c r="AE1010" s="67"/>
      <c r="AF1010" s="67"/>
      <c r="AG1010" s="67"/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</row>
    <row r="1011" spans="4:48"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  <c r="AA1011" s="67"/>
      <c r="AB1011" s="67"/>
      <c r="AC1011" s="67"/>
      <c r="AD1011" s="67"/>
      <c r="AE1011" s="67"/>
      <c r="AF1011" s="67"/>
      <c r="AG1011" s="67"/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</row>
    <row r="1012" spans="4:48"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  <c r="AA1012" s="67"/>
      <c r="AB1012" s="67"/>
      <c r="AC1012" s="67"/>
      <c r="AD1012" s="67"/>
      <c r="AE1012" s="67"/>
      <c r="AF1012" s="67"/>
      <c r="AG1012" s="67"/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</row>
    <row r="1013" spans="4:48"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  <c r="AA1013" s="67"/>
      <c r="AB1013" s="67"/>
      <c r="AC1013" s="67"/>
      <c r="AD1013" s="67"/>
      <c r="AE1013" s="67"/>
      <c r="AF1013" s="67"/>
      <c r="AG1013" s="67"/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</row>
    <row r="1014" spans="4:48"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  <c r="AA1014" s="67"/>
      <c r="AB1014" s="67"/>
      <c r="AC1014" s="67"/>
      <c r="AD1014" s="67"/>
      <c r="AE1014" s="67"/>
      <c r="AF1014" s="67"/>
      <c r="AG1014" s="67"/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  <c r="AU1014" s="67"/>
      <c r="AV1014" s="67"/>
    </row>
    <row r="1015" spans="4:48"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  <c r="AA1015" s="67"/>
      <c r="AB1015" s="67"/>
      <c r="AC1015" s="67"/>
      <c r="AD1015" s="67"/>
      <c r="AE1015" s="67"/>
      <c r="AF1015" s="67"/>
      <c r="AG1015" s="67"/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  <c r="AU1015" s="67"/>
      <c r="AV1015" s="67"/>
    </row>
    <row r="1016" spans="4:48"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  <c r="AA1016" s="67"/>
      <c r="AB1016" s="67"/>
      <c r="AC1016" s="67"/>
      <c r="AD1016" s="67"/>
      <c r="AE1016" s="67"/>
      <c r="AF1016" s="67"/>
      <c r="AG1016" s="67"/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  <c r="AU1016" s="67"/>
      <c r="AV1016" s="67"/>
    </row>
    <row r="1017" spans="4:48"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  <c r="AA1017" s="67"/>
      <c r="AB1017" s="67"/>
      <c r="AC1017" s="67"/>
      <c r="AD1017" s="67"/>
      <c r="AE1017" s="67"/>
      <c r="AF1017" s="67"/>
      <c r="AG1017" s="67"/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  <c r="AU1017" s="67"/>
      <c r="AV1017" s="67"/>
    </row>
    <row r="1018" spans="4:48"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  <c r="AA1018" s="67"/>
      <c r="AB1018" s="67"/>
      <c r="AC1018" s="67"/>
      <c r="AD1018" s="67"/>
      <c r="AE1018" s="67"/>
      <c r="AF1018" s="67"/>
      <c r="AG1018" s="67"/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  <c r="AU1018" s="67"/>
      <c r="AV1018" s="67"/>
    </row>
    <row r="1019" spans="4:48"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  <c r="AA1019" s="67"/>
      <c r="AB1019" s="67"/>
      <c r="AC1019" s="67"/>
      <c r="AD1019" s="67"/>
      <c r="AE1019" s="67"/>
      <c r="AF1019" s="67"/>
      <c r="AG1019" s="67"/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  <c r="AU1019" s="67"/>
      <c r="AV1019" s="67"/>
    </row>
    <row r="1020" spans="4:48"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67"/>
      <c r="Q1020" s="67"/>
      <c r="R1020" s="67"/>
      <c r="S1020" s="67"/>
      <c r="T1020" s="67"/>
      <c r="U1020" s="67"/>
      <c r="V1020" s="67"/>
      <c r="W1020" s="67"/>
      <c r="X1020" s="67"/>
      <c r="Y1020" s="67"/>
      <c r="Z1020" s="67"/>
      <c r="AA1020" s="67"/>
      <c r="AB1020" s="67"/>
      <c r="AC1020" s="67"/>
      <c r="AD1020" s="67"/>
      <c r="AE1020" s="67"/>
      <c r="AF1020" s="67"/>
      <c r="AG1020" s="67"/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  <c r="AU1020" s="67"/>
      <c r="AV1020" s="67"/>
    </row>
    <row r="1021" spans="4:48"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67"/>
      <c r="Q1021" s="67"/>
      <c r="R1021" s="67"/>
      <c r="S1021" s="67"/>
      <c r="T1021" s="67"/>
      <c r="U1021" s="67"/>
      <c r="V1021" s="67"/>
      <c r="W1021" s="67"/>
      <c r="X1021" s="67"/>
      <c r="Y1021" s="67"/>
      <c r="Z1021" s="67"/>
      <c r="AA1021" s="67"/>
      <c r="AB1021" s="67"/>
      <c r="AC1021" s="67"/>
      <c r="AD1021" s="67"/>
      <c r="AE1021" s="67"/>
      <c r="AF1021" s="67"/>
      <c r="AG1021" s="67"/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  <c r="AU1021" s="67"/>
      <c r="AV1021" s="67"/>
    </row>
    <row r="1022" spans="4:48"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67"/>
      <c r="Q1022" s="67"/>
      <c r="R1022" s="67"/>
      <c r="S1022" s="67"/>
      <c r="T1022" s="67"/>
      <c r="U1022" s="67"/>
      <c r="V1022" s="67"/>
      <c r="W1022" s="67"/>
      <c r="X1022" s="67"/>
      <c r="Y1022" s="67"/>
      <c r="Z1022" s="67"/>
      <c r="AA1022" s="67"/>
      <c r="AB1022" s="67"/>
      <c r="AC1022" s="67"/>
      <c r="AD1022" s="67"/>
      <c r="AE1022" s="67"/>
      <c r="AF1022" s="67"/>
      <c r="AG1022" s="67"/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  <c r="AU1022" s="67"/>
      <c r="AV1022" s="67"/>
    </row>
    <row r="1023" spans="4:48"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67"/>
      <c r="Q1023" s="67"/>
      <c r="R1023" s="67"/>
      <c r="S1023" s="67"/>
      <c r="T1023" s="67"/>
      <c r="U1023" s="67"/>
      <c r="V1023" s="67"/>
      <c r="W1023" s="67"/>
      <c r="X1023" s="67"/>
      <c r="Y1023" s="67"/>
      <c r="Z1023" s="67"/>
      <c r="AA1023" s="67"/>
      <c r="AB1023" s="67"/>
      <c r="AC1023" s="67"/>
      <c r="AD1023" s="67"/>
      <c r="AE1023" s="67"/>
      <c r="AF1023" s="67"/>
      <c r="AG1023" s="67"/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  <c r="AU1023" s="67"/>
      <c r="AV1023" s="67"/>
    </row>
    <row r="1024" spans="4:48"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67"/>
      <c r="Q1024" s="67"/>
      <c r="R1024" s="67"/>
      <c r="S1024" s="67"/>
      <c r="T1024" s="67"/>
      <c r="U1024" s="67"/>
      <c r="V1024" s="67"/>
      <c r="W1024" s="67"/>
      <c r="X1024" s="67"/>
      <c r="Y1024" s="67"/>
      <c r="Z1024" s="67"/>
      <c r="AA1024" s="67"/>
      <c r="AB1024" s="67"/>
      <c r="AC1024" s="67"/>
      <c r="AD1024" s="67"/>
      <c r="AE1024" s="67"/>
      <c r="AF1024" s="67"/>
      <c r="AG1024" s="67"/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  <c r="AU1024" s="67"/>
      <c r="AV1024" s="67"/>
    </row>
    <row r="1025" spans="4:48"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67"/>
      <c r="Q1025" s="67"/>
      <c r="R1025" s="67"/>
      <c r="S1025" s="67"/>
      <c r="T1025" s="67"/>
      <c r="U1025" s="67"/>
      <c r="V1025" s="67"/>
      <c r="W1025" s="67"/>
      <c r="X1025" s="67"/>
      <c r="Y1025" s="67"/>
      <c r="Z1025" s="67"/>
      <c r="AA1025" s="67"/>
      <c r="AB1025" s="67"/>
      <c r="AC1025" s="67"/>
      <c r="AD1025" s="67"/>
      <c r="AE1025" s="67"/>
      <c r="AF1025" s="67"/>
      <c r="AG1025" s="67"/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  <c r="AU1025" s="67"/>
      <c r="AV1025" s="67"/>
    </row>
    <row r="1026" spans="4:48"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67"/>
      <c r="Q1026" s="67"/>
      <c r="R1026" s="67"/>
      <c r="S1026" s="67"/>
      <c r="T1026" s="67"/>
      <c r="U1026" s="67"/>
      <c r="V1026" s="67"/>
      <c r="W1026" s="67"/>
      <c r="X1026" s="67"/>
      <c r="Y1026" s="67"/>
      <c r="Z1026" s="67"/>
      <c r="AA1026" s="67"/>
      <c r="AB1026" s="67"/>
      <c r="AC1026" s="67"/>
      <c r="AD1026" s="67"/>
      <c r="AE1026" s="67"/>
      <c r="AF1026" s="67"/>
      <c r="AG1026" s="67"/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  <c r="AU1026" s="67"/>
      <c r="AV1026" s="67"/>
    </row>
    <row r="1027" spans="4:48"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67"/>
      <c r="Q1027" s="67"/>
      <c r="R1027" s="67"/>
      <c r="S1027" s="67"/>
      <c r="T1027" s="67"/>
      <c r="U1027" s="67"/>
      <c r="V1027" s="67"/>
      <c r="W1027" s="67"/>
      <c r="X1027" s="67"/>
      <c r="Y1027" s="67"/>
      <c r="Z1027" s="67"/>
      <c r="AA1027" s="67"/>
      <c r="AB1027" s="67"/>
      <c r="AC1027" s="67"/>
      <c r="AD1027" s="67"/>
      <c r="AE1027" s="67"/>
      <c r="AF1027" s="67"/>
      <c r="AG1027" s="67"/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  <c r="AU1027" s="67"/>
      <c r="AV1027" s="67"/>
    </row>
    <row r="1028" spans="4:48"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67"/>
      <c r="Q1028" s="67"/>
      <c r="R1028" s="67"/>
      <c r="S1028" s="67"/>
      <c r="T1028" s="67"/>
      <c r="U1028" s="67"/>
      <c r="V1028" s="67"/>
      <c r="W1028" s="67"/>
      <c r="X1028" s="67"/>
      <c r="Y1028" s="67"/>
      <c r="Z1028" s="67"/>
      <c r="AA1028" s="67"/>
      <c r="AB1028" s="67"/>
      <c r="AC1028" s="67"/>
      <c r="AD1028" s="67"/>
      <c r="AE1028" s="67"/>
      <c r="AF1028" s="67"/>
      <c r="AG1028" s="67"/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  <c r="AU1028" s="67"/>
      <c r="AV1028" s="67"/>
    </row>
    <row r="1029" spans="4:48"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67"/>
      <c r="Q1029" s="67"/>
      <c r="R1029" s="67"/>
      <c r="S1029" s="67"/>
      <c r="T1029" s="67"/>
      <c r="U1029" s="67"/>
      <c r="V1029" s="67"/>
      <c r="W1029" s="67"/>
      <c r="X1029" s="67"/>
      <c r="Y1029" s="67"/>
      <c r="Z1029" s="67"/>
      <c r="AA1029" s="67"/>
      <c r="AB1029" s="67"/>
      <c r="AC1029" s="67"/>
      <c r="AD1029" s="67"/>
      <c r="AE1029" s="67"/>
      <c r="AF1029" s="67"/>
      <c r="AG1029" s="67"/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  <c r="AU1029" s="67"/>
      <c r="AV1029" s="67"/>
    </row>
    <row r="1030" spans="4:48"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67"/>
      <c r="Q1030" s="67"/>
      <c r="R1030" s="67"/>
      <c r="S1030" s="67"/>
      <c r="T1030" s="67"/>
      <c r="U1030" s="67"/>
      <c r="V1030" s="67"/>
      <c r="W1030" s="67"/>
      <c r="X1030" s="67"/>
      <c r="Y1030" s="67"/>
      <c r="Z1030" s="67"/>
      <c r="AA1030" s="67"/>
      <c r="AB1030" s="67"/>
      <c r="AC1030" s="67"/>
      <c r="AD1030" s="67"/>
      <c r="AE1030" s="67"/>
      <c r="AF1030" s="67"/>
      <c r="AG1030" s="67"/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  <c r="AU1030" s="67"/>
      <c r="AV1030" s="67"/>
    </row>
    <row r="1031" spans="4:48"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67"/>
      <c r="Q1031" s="67"/>
      <c r="R1031" s="67"/>
      <c r="S1031" s="67"/>
      <c r="T1031" s="67"/>
      <c r="U1031" s="67"/>
      <c r="V1031" s="67"/>
      <c r="W1031" s="67"/>
      <c r="X1031" s="67"/>
      <c r="Y1031" s="67"/>
      <c r="Z1031" s="67"/>
      <c r="AA1031" s="67"/>
      <c r="AB1031" s="67"/>
      <c r="AC1031" s="67"/>
      <c r="AD1031" s="67"/>
      <c r="AE1031" s="67"/>
      <c r="AF1031" s="67"/>
      <c r="AG1031" s="67"/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  <c r="AU1031" s="67"/>
      <c r="AV1031" s="67"/>
    </row>
    <row r="1032" spans="4:48"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67"/>
      <c r="Q1032" s="67"/>
      <c r="R1032" s="67"/>
      <c r="S1032" s="67"/>
      <c r="T1032" s="67"/>
      <c r="U1032" s="67"/>
      <c r="V1032" s="67"/>
      <c r="W1032" s="67"/>
      <c r="X1032" s="67"/>
      <c r="Y1032" s="67"/>
      <c r="Z1032" s="67"/>
      <c r="AA1032" s="67"/>
      <c r="AB1032" s="67"/>
      <c r="AC1032" s="67"/>
      <c r="AD1032" s="67"/>
      <c r="AE1032" s="67"/>
      <c r="AF1032" s="67"/>
      <c r="AG1032" s="67"/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  <c r="AU1032" s="67"/>
      <c r="AV1032" s="67"/>
    </row>
    <row r="1033" spans="4:48"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67"/>
      <c r="AD1033" s="67"/>
      <c r="AE1033" s="67"/>
      <c r="AF1033" s="67"/>
      <c r="AG1033" s="67"/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  <c r="AU1033" s="67"/>
      <c r="AV1033" s="67"/>
    </row>
    <row r="1034" spans="4:48"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67"/>
      <c r="Q1034" s="67"/>
      <c r="R1034" s="67"/>
      <c r="S1034" s="67"/>
      <c r="T1034" s="67"/>
      <c r="U1034" s="67"/>
      <c r="V1034" s="67"/>
      <c r="W1034" s="67"/>
      <c r="X1034" s="67"/>
      <c r="Y1034" s="67"/>
      <c r="Z1034" s="67"/>
      <c r="AA1034" s="67"/>
      <c r="AB1034" s="67"/>
      <c r="AC1034" s="67"/>
      <c r="AD1034" s="67"/>
      <c r="AE1034" s="67"/>
      <c r="AF1034" s="67"/>
      <c r="AG1034" s="67"/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  <c r="AU1034" s="67"/>
      <c r="AV1034" s="67"/>
    </row>
    <row r="1035" spans="4:48"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67"/>
      <c r="Q1035" s="67"/>
      <c r="R1035" s="67"/>
      <c r="S1035" s="67"/>
      <c r="T1035" s="67"/>
      <c r="U1035" s="67"/>
      <c r="V1035" s="67"/>
      <c r="W1035" s="67"/>
      <c r="X1035" s="67"/>
      <c r="Y1035" s="67"/>
      <c r="Z1035" s="67"/>
      <c r="AA1035" s="67"/>
      <c r="AB1035" s="67"/>
      <c r="AC1035" s="67"/>
      <c r="AD1035" s="67"/>
      <c r="AE1035" s="67"/>
      <c r="AF1035" s="67"/>
      <c r="AG1035" s="67"/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  <c r="AU1035" s="67"/>
      <c r="AV1035" s="67"/>
    </row>
    <row r="1036" spans="4:48"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67"/>
      <c r="AE1036" s="67"/>
      <c r="AF1036" s="67"/>
      <c r="AG1036" s="67"/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  <c r="AU1036" s="67"/>
      <c r="AV1036" s="67"/>
    </row>
    <row r="1037" spans="4:48"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67"/>
      <c r="Q1037" s="67"/>
      <c r="R1037" s="67"/>
      <c r="S1037" s="67"/>
      <c r="T1037" s="67"/>
      <c r="U1037" s="67"/>
      <c r="V1037" s="67"/>
      <c r="W1037" s="67"/>
      <c r="X1037" s="67"/>
      <c r="Y1037" s="67"/>
      <c r="Z1037" s="67"/>
      <c r="AA1037" s="67"/>
      <c r="AB1037" s="67"/>
      <c r="AC1037" s="67"/>
      <c r="AD1037" s="67"/>
      <c r="AE1037" s="67"/>
      <c r="AF1037" s="67"/>
      <c r="AG1037" s="67"/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  <c r="AU1037" s="67"/>
      <c r="AV1037" s="67"/>
    </row>
    <row r="1038" spans="4:48"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67"/>
      <c r="Q1038" s="67"/>
      <c r="R1038" s="67"/>
      <c r="S1038" s="67"/>
      <c r="T1038" s="67"/>
      <c r="U1038" s="67"/>
      <c r="V1038" s="67"/>
      <c r="W1038" s="67"/>
      <c r="X1038" s="67"/>
      <c r="Y1038" s="67"/>
      <c r="Z1038" s="67"/>
      <c r="AA1038" s="67"/>
      <c r="AB1038" s="67"/>
      <c r="AC1038" s="67"/>
      <c r="AD1038" s="67"/>
      <c r="AE1038" s="67"/>
      <c r="AF1038" s="67"/>
      <c r="AG1038" s="67"/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  <c r="AU1038" s="67"/>
      <c r="AV1038" s="67"/>
    </row>
    <row r="1039" spans="4:48"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67"/>
      <c r="Q1039" s="67"/>
      <c r="R1039" s="67"/>
      <c r="S1039" s="67"/>
      <c r="T1039" s="67"/>
      <c r="U1039" s="67"/>
      <c r="V1039" s="67"/>
      <c r="W1039" s="67"/>
      <c r="X1039" s="67"/>
      <c r="Y1039" s="67"/>
      <c r="Z1039" s="67"/>
      <c r="AA1039" s="67"/>
      <c r="AB1039" s="67"/>
      <c r="AC1039" s="67"/>
      <c r="AD1039" s="67"/>
      <c r="AE1039" s="67"/>
      <c r="AF1039" s="67"/>
      <c r="AG1039" s="67"/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  <c r="AU1039" s="67"/>
      <c r="AV1039" s="67"/>
    </row>
    <row r="1040" spans="4:48"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67"/>
      <c r="Q1040" s="67"/>
      <c r="R1040" s="67"/>
      <c r="S1040" s="67"/>
      <c r="T1040" s="67"/>
      <c r="U1040" s="67"/>
      <c r="V1040" s="67"/>
      <c r="W1040" s="67"/>
      <c r="X1040" s="67"/>
      <c r="Y1040" s="67"/>
      <c r="Z1040" s="67"/>
      <c r="AA1040" s="67"/>
      <c r="AB1040" s="67"/>
      <c r="AC1040" s="67"/>
      <c r="AD1040" s="67"/>
      <c r="AE1040" s="67"/>
      <c r="AF1040" s="67"/>
      <c r="AG1040" s="67"/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  <c r="AU1040" s="67"/>
      <c r="AV1040" s="67"/>
    </row>
    <row r="1041" spans="4:48"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67"/>
      <c r="Q1041" s="67"/>
      <c r="R1041" s="67"/>
      <c r="S1041" s="67"/>
      <c r="T1041" s="67"/>
      <c r="U1041" s="67"/>
      <c r="V1041" s="67"/>
      <c r="W1041" s="67"/>
      <c r="X1041" s="67"/>
      <c r="Y1041" s="67"/>
      <c r="Z1041" s="67"/>
      <c r="AA1041" s="67"/>
      <c r="AB1041" s="67"/>
      <c r="AC1041" s="67"/>
      <c r="AD1041" s="67"/>
      <c r="AE1041" s="67"/>
      <c r="AF1041" s="67"/>
      <c r="AG1041" s="67"/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  <c r="AU1041" s="67"/>
      <c r="AV1041" s="67"/>
    </row>
    <row r="1042" spans="4:48"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67"/>
      <c r="Q1042" s="67"/>
      <c r="R1042" s="67"/>
      <c r="S1042" s="67"/>
      <c r="T1042" s="67"/>
      <c r="U1042" s="67"/>
      <c r="V1042" s="67"/>
      <c r="W1042" s="67"/>
      <c r="X1042" s="67"/>
      <c r="Y1042" s="67"/>
      <c r="Z1042" s="67"/>
      <c r="AA1042" s="67"/>
      <c r="AB1042" s="67"/>
      <c r="AC1042" s="67"/>
      <c r="AD1042" s="67"/>
      <c r="AE1042" s="67"/>
      <c r="AF1042" s="67"/>
      <c r="AG1042" s="67"/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  <c r="AU1042" s="67"/>
      <c r="AV1042" s="67"/>
    </row>
    <row r="1043" spans="4:48"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  <c r="AU1043" s="67"/>
      <c r="AV1043" s="67"/>
    </row>
    <row r="1044" spans="4:48"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/>
      <c r="S1044" s="67"/>
      <c r="T1044" s="67"/>
      <c r="U1044" s="67"/>
      <c r="V1044" s="67"/>
      <c r="W1044" s="67"/>
      <c r="X1044" s="67"/>
      <c r="Y1044" s="67"/>
      <c r="Z1044" s="67"/>
      <c r="AA1044" s="67"/>
      <c r="AB1044" s="67"/>
      <c r="AC1044" s="67"/>
      <c r="AD1044" s="67"/>
      <c r="AE1044" s="67"/>
      <c r="AF1044" s="67"/>
      <c r="AG1044" s="67"/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  <c r="AU1044" s="67"/>
      <c r="AV1044" s="67"/>
    </row>
    <row r="1045" spans="4:48"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/>
      <c r="S1045" s="67"/>
      <c r="T1045" s="67"/>
      <c r="U1045" s="67"/>
      <c r="V1045" s="67"/>
      <c r="W1045" s="67"/>
      <c r="X1045" s="67"/>
      <c r="Y1045" s="67"/>
      <c r="Z1045" s="67"/>
      <c r="AA1045" s="67"/>
      <c r="AB1045" s="67"/>
      <c r="AC1045" s="67"/>
      <c r="AD1045" s="67"/>
      <c r="AE1045" s="67"/>
      <c r="AF1045" s="67"/>
      <c r="AG1045" s="67"/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  <c r="AU1045" s="67"/>
      <c r="AV1045" s="67"/>
    </row>
    <row r="1046" spans="4:48"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/>
      <c r="S1046" s="67"/>
      <c r="T1046" s="67"/>
      <c r="U1046" s="67"/>
      <c r="V1046" s="67"/>
      <c r="W1046" s="67"/>
      <c r="X1046" s="67"/>
      <c r="Y1046" s="67"/>
      <c r="Z1046" s="67"/>
      <c r="AA1046" s="67"/>
      <c r="AB1046" s="67"/>
      <c r="AC1046" s="67"/>
      <c r="AD1046" s="67"/>
      <c r="AE1046" s="67"/>
      <c r="AF1046" s="67"/>
      <c r="AG1046" s="67"/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  <c r="AU1046" s="67"/>
      <c r="AV1046" s="67"/>
    </row>
    <row r="1047" spans="4:48"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/>
      <c r="S1047" s="67"/>
      <c r="T1047" s="67"/>
      <c r="U1047" s="67"/>
      <c r="V1047" s="67"/>
      <c r="W1047" s="67"/>
      <c r="X1047" s="67"/>
      <c r="Y1047" s="67"/>
      <c r="Z1047" s="67"/>
      <c r="AA1047" s="67"/>
      <c r="AB1047" s="67"/>
      <c r="AC1047" s="67"/>
      <c r="AD1047" s="67"/>
      <c r="AE1047" s="67"/>
      <c r="AF1047" s="67"/>
      <c r="AG1047" s="67"/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  <c r="AU1047" s="67"/>
      <c r="AV1047" s="67"/>
    </row>
    <row r="1048" spans="4:48"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/>
      <c r="AD1048" s="67"/>
      <c r="AE1048" s="67"/>
      <c r="AF1048" s="67"/>
      <c r="AG1048" s="67"/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  <c r="AU1048" s="67"/>
      <c r="AV1048" s="67"/>
    </row>
    <row r="1049" spans="4:48"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67"/>
      <c r="Q1049" s="67"/>
      <c r="R1049" s="67"/>
      <c r="S1049" s="67"/>
      <c r="T1049" s="67"/>
      <c r="U1049" s="67"/>
      <c r="V1049" s="67"/>
      <c r="W1049" s="67"/>
      <c r="X1049" s="67"/>
      <c r="Y1049" s="67"/>
      <c r="Z1049" s="67"/>
      <c r="AA1049" s="67"/>
      <c r="AB1049" s="67"/>
      <c r="AC1049" s="67"/>
      <c r="AD1049" s="67"/>
      <c r="AE1049" s="67"/>
      <c r="AF1049" s="67"/>
      <c r="AG1049" s="67"/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  <c r="AU1049" s="67"/>
      <c r="AV1049" s="67"/>
    </row>
    <row r="1050" spans="4:48"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67"/>
      <c r="Q1050" s="67"/>
      <c r="R1050" s="67"/>
      <c r="S1050" s="67"/>
      <c r="T1050" s="67"/>
      <c r="U1050" s="67"/>
      <c r="V1050" s="67"/>
      <c r="W1050" s="67"/>
      <c r="X1050" s="67"/>
      <c r="Y1050" s="67"/>
      <c r="Z1050" s="67"/>
      <c r="AA1050" s="67"/>
      <c r="AB1050" s="67"/>
      <c r="AC1050" s="67"/>
      <c r="AD1050" s="67"/>
      <c r="AE1050" s="67"/>
      <c r="AF1050" s="67"/>
      <c r="AG1050" s="67"/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  <c r="AU1050" s="67"/>
      <c r="AV1050" s="67"/>
    </row>
    <row r="1051" spans="4:48"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67"/>
      <c r="Q1051" s="67"/>
      <c r="R1051" s="67"/>
      <c r="S1051" s="67"/>
      <c r="T1051" s="67"/>
      <c r="U1051" s="67"/>
      <c r="V1051" s="67"/>
      <c r="W1051" s="67"/>
      <c r="X1051" s="67"/>
      <c r="Y1051" s="67"/>
      <c r="Z1051" s="67"/>
      <c r="AA1051" s="67"/>
      <c r="AB1051" s="67"/>
      <c r="AC1051" s="67"/>
      <c r="AD1051" s="67"/>
      <c r="AE1051" s="67"/>
      <c r="AF1051" s="67"/>
      <c r="AG1051" s="67"/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  <c r="AU1051" s="67"/>
      <c r="AV1051" s="67"/>
    </row>
    <row r="1052" spans="4:48"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67"/>
      <c r="Q1052" s="67"/>
      <c r="R1052" s="67"/>
      <c r="S1052" s="67"/>
      <c r="T1052" s="67"/>
      <c r="U1052" s="67"/>
      <c r="V1052" s="67"/>
      <c r="W1052" s="67"/>
      <c r="X1052" s="67"/>
      <c r="Y1052" s="67"/>
      <c r="Z1052" s="67"/>
      <c r="AA1052" s="67"/>
      <c r="AB1052" s="67"/>
      <c r="AC1052" s="67"/>
      <c r="AD1052" s="67"/>
      <c r="AE1052" s="67"/>
      <c r="AF1052" s="67"/>
      <c r="AG1052" s="67"/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  <c r="AU1052" s="67"/>
      <c r="AV1052" s="67"/>
    </row>
    <row r="1053" spans="4:48"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67"/>
      <c r="Q1053" s="67"/>
      <c r="R1053" s="67"/>
      <c r="S1053" s="67"/>
      <c r="T1053" s="67"/>
      <c r="U1053" s="67"/>
      <c r="V1053" s="67"/>
      <c r="W1053" s="67"/>
      <c r="X1053" s="67"/>
      <c r="Y1053" s="67"/>
      <c r="Z1053" s="67"/>
      <c r="AA1053" s="67"/>
      <c r="AB1053" s="67"/>
      <c r="AC1053" s="67"/>
      <c r="AD1053" s="67"/>
      <c r="AE1053" s="67"/>
      <c r="AF1053" s="67"/>
      <c r="AG1053" s="67"/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  <c r="AU1053" s="67"/>
      <c r="AV1053" s="67"/>
    </row>
    <row r="1054" spans="4:48"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67"/>
      <c r="Q1054" s="67"/>
      <c r="R1054" s="67"/>
      <c r="S1054" s="67"/>
      <c r="T1054" s="67"/>
      <c r="U1054" s="67"/>
      <c r="V1054" s="67"/>
      <c r="W1054" s="67"/>
      <c r="X1054" s="67"/>
      <c r="Y1054" s="67"/>
      <c r="Z1054" s="67"/>
      <c r="AA1054" s="67"/>
      <c r="AB1054" s="67"/>
      <c r="AC1054" s="67"/>
      <c r="AD1054" s="67"/>
      <c r="AE1054" s="67"/>
      <c r="AF1054" s="67"/>
      <c r="AG1054" s="67"/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  <c r="AU1054" s="67"/>
      <c r="AV1054" s="67"/>
    </row>
    <row r="1055" spans="4:48"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67"/>
      <c r="Q1055" s="67"/>
      <c r="R1055" s="67"/>
      <c r="S1055" s="67"/>
      <c r="T1055" s="67"/>
      <c r="U1055" s="67"/>
      <c r="V1055" s="67"/>
      <c r="W1055" s="67"/>
      <c r="X1055" s="67"/>
      <c r="Y1055" s="67"/>
      <c r="Z1055" s="67"/>
      <c r="AA1055" s="67"/>
      <c r="AB1055" s="67"/>
      <c r="AC1055" s="67"/>
      <c r="AD1055" s="67"/>
      <c r="AE1055" s="67"/>
      <c r="AF1055" s="67"/>
      <c r="AG1055" s="67"/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  <c r="AU1055" s="67"/>
      <c r="AV1055" s="67"/>
    </row>
    <row r="1056" spans="4:48"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67"/>
      <c r="Q1056" s="67"/>
      <c r="R1056" s="67"/>
      <c r="S1056" s="67"/>
      <c r="T1056" s="67"/>
      <c r="U1056" s="67"/>
      <c r="V1056" s="67"/>
      <c r="W1056" s="67"/>
      <c r="X1056" s="67"/>
      <c r="Y1056" s="67"/>
      <c r="Z1056" s="67"/>
      <c r="AA1056" s="67"/>
      <c r="AB1056" s="67"/>
      <c r="AC1056" s="67"/>
      <c r="AD1056" s="67"/>
      <c r="AE1056" s="67"/>
      <c r="AF1056" s="67"/>
      <c r="AG1056" s="67"/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  <c r="AU1056" s="67"/>
      <c r="AV1056" s="67"/>
    </row>
    <row r="1057" spans="4:48"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67"/>
      <c r="Q1057" s="67"/>
      <c r="R1057" s="67"/>
      <c r="S1057" s="67"/>
      <c r="T1057" s="67"/>
      <c r="U1057" s="67"/>
      <c r="V1057" s="67"/>
      <c r="W1057" s="67"/>
      <c r="X1057" s="67"/>
      <c r="Y1057" s="67"/>
      <c r="Z1057" s="67"/>
      <c r="AA1057" s="67"/>
      <c r="AB1057" s="67"/>
      <c r="AC1057" s="67"/>
      <c r="AD1057" s="67"/>
      <c r="AE1057" s="67"/>
      <c r="AF1057" s="67"/>
      <c r="AG1057" s="67"/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  <c r="AU1057" s="67"/>
      <c r="AV1057" s="67"/>
    </row>
    <row r="1058" spans="4:48"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67"/>
      <c r="Q1058" s="67"/>
      <c r="R1058" s="67"/>
      <c r="S1058" s="67"/>
      <c r="T1058" s="67"/>
      <c r="U1058" s="67"/>
      <c r="V1058" s="67"/>
      <c r="W1058" s="67"/>
      <c r="X1058" s="67"/>
      <c r="Y1058" s="67"/>
      <c r="Z1058" s="67"/>
      <c r="AA1058" s="67"/>
      <c r="AB1058" s="67"/>
      <c r="AC1058" s="67"/>
      <c r="AD1058" s="67"/>
      <c r="AE1058" s="67"/>
      <c r="AF1058" s="67"/>
      <c r="AG1058" s="67"/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  <c r="AU1058" s="67"/>
      <c r="AV1058" s="67"/>
    </row>
    <row r="1059" spans="4:48"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  <c r="Z1059" s="67"/>
      <c r="AA1059" s="67"/>
      <c r="AB1059" s="67"/>
      <c r="AC1059" s="67"/>
      <c r="AD1059" s="67"/>
      <c r="AE1059" s="67"/>
      <c r="AF1059" s="67"/>
      <c r="AG1059" s="67"/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  <c r="AU1059" s="67"/>
      <c r="AV1059" s="67"/>
    </row>
    <row r="1060" spans="4:48"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67"/>
      <c r="Q1060" s="67"/>
      <c r="R1060" s="67"/>
      <c r="S1060" s="67"/>
      <c r="T1060" s="67"/>
      <c r="U1060" s="67"/>
      <c r="V1060" s="67"/>
      <c r="W1060" s="67"/>
      <c r="X1060" s="67"/>
      <c r="Y1060" s="67"/>
      <c r="Z1060" s="67"/>
      <c r="AA1060" s="67"/>
      <c r="AB1060" s="67"/>
      <c r="AC1060" s="67"/>
      <c r="AD1060" s="67"/>
      <c r="AE1060" s="67"/>
      <c r="AF1060" s="67"/>
      <c r="AG1060" s="67"/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  <c r="AU1060" s="67"/>
      <c r="AV1060" s="67"/>
    </row>
    <row r="1061" spans="4:48"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67"/>
      <c r="Q1061" s="67"/>
      <c r="R1061" s="67"/>
      <c r="S1061" s="67"/>
      <c r="T1061" s="67"/>
      <c r="U1061" s="67"/>
      <c r="V1061" s="67"/>
      <c r="W1061" s="67"/>
      <c r="X1061" s="67"/>
      <c r="Y1061" s="67"/>
      <c r="Z1061" s="67"/>
      <c r="AA1061" s="67"/>
      <c r="AB1061" s="67"/>
      <c r="AC1061" s="67"/>
      <c r="AD1061" s="67"/>
      <c r="AE1061" s="67"/>
      <c r="AF1061" s="67"/>
      <c r="AG1061" s="67"/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  <c r="AU1061" s="67"/>
      <c r="AV1061" s="67"/>
    </row>
    <row r="1062" spans="4:48"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67"/>
      <c r="Q1062" s="67"/>
      <c r="R1062" s="67"/>
      <c r="S1062" s="67"/>
      <c r="T1062" s="67"/>
      <c r="U1062" s="67"/>
      <c r="V1062" s="67"/>
      <c r="W1062" s="67"/>
      <c r="X1062" s="67"/>
      <c r="Y1062" s="67"/>
      <c r="Z1062" s="67"/>
      <c r="AA1062" s="67"/>
      <c r="AB1062" s="67"/>
      <c r="AC1062" s="67"/>
      <c r="AD1062" s="67"/>
      <c r="AE1062" s="67"/>
      <c r="AF1062" s="67"/>
      <c r="AG1062" s="67"/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  <c r="AU1062" s="67"/>
      <c r="AV1062" s="67"/>
    </row>
    <row r="1063" spans="4:48"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67"/>
      <c r="Q1063" s="67"/>
      <c r="R1063" s="67"/>
      <c r="S1063" s="67"/>
      <c r="T1063" s="67"/>
      <c r="U1063" s="67"/>
      <c r="V1063" s="67"/>
      <c r="W1063" s="67"/>
      <c r="X1063" s="67"/>
      <c r="Y1063" s="67"/>
      <c r="Z1063" s="67"/>
      <c r="AA1063" s="67"/>
      <c r="AB1063" s="67"/>
      <c r="AC1063" s="67"/>
      <c r="AD1063" s="67"/>
      <c r="AE1063" s="67"/>
      <c r="AF1063" s="67"/>
      <c r="AG1063" s="67"/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  <c r="AU1063" s="67"/>
      <c r="AV1063" s="67"/>
    </row>
    <row r="1064" spans="4:48"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67"/>
      <c r="Q1064" s="67"/>
      <c r="R1064" s="67"/>
      <c r="S1064" s="67"/>
      <c r="T1064" s="67"/>
      <c r="U1064" s="67"/>
      <c r="V1064" s="67"/>
      <c r="W1064" s="67"/>
      <c r="X1064" s="67"/>
      <c r="Y1064" s="67"/>
      <c r="Z1064" s="67"/>
      <c r="AA1064" s="67"/>
      <c r="AB1064" s="67"/>
      <c r="AC1064" s="67"/>
      <c r="AD1064" s="67"/>
      <c r="AE1064" s="67"/>
      <c r="AF1064" s="67"/>
      <c r="AG1064" s="67"/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  <c r="AU1064" s="67"/>
      <c r="AV1064" s="67"/>
    </row>
    <row r="1065" spans="4:48"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67"/>
      <c r="Q1065" s="67"/>
      <c r="R1065" s="67"/>
      <c r="S1065" s="67"/>
      <c r="T1065" s="67"/>
      <c r="U1065" s="67"/>
      <c r="V1065" s="67"/>
      <c r="W1065" s="67"/>
      <c r="X1065" s="67"/>
      <c r="Y1065" s="67"/>
      <c r="Z1065" s="67"/>
      <c r="AA1065" s="67"/>
      <c r="AB1065" s="67"/>
      <c r="AC1065" s="67"/>
      <c r="AD1065" s="67"/>
      <c r="AE1065" s="67"/>
      <c r="AF1065" s="67"/>
      <c r="AG1065" s="67"/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  <c r="AU1065" s="67"/>
      <c r="AV1065" s="67"/>
    </row>
    <row r="1066" spans="4:48"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67"/>
      <c r="Q1066" s="67"/>
      <c r="R1066" s="67"/>
      <c r="S1066" s="67"/>
      <c r="T1066" s="67"/>
      <c r="U1066" s="67"/>
      <c r="V1066" s="67"/>
      <c r="W1066" s="67"/>
      <c r="X1066" s="67"/>
      <c r="Y1066" s="67"/>
      <c r="Z1066" s="67"/>
      <c r="AA1066" s="67"/>
      <c r="AB1066" s="67"/>
      <c r="AC1066" s="67"/>
      <c r="AD1066" s="67"/>
      <c r="AE1066" s="67"/>
      <c r="AF1066" s="67"/>
      <c r="AG1066" s="67"/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  <c r="AU1066" s="67"/>
      <c r="AV1066" s="67"/>
    </row>
    <row r="1067" spans="4:48"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67"/>
      <c r="Q1067" s="67"/>
      <c r="R1067" s="67"/>
      <c r="S1067" s="67"/>
      <c r="T1067" s="67"/>
      <c r="U1067" s="67"/>
      <c r="V1067" s="67"/>
      <c r="W1067" s="67"/>
      <c r="X1067" s="67"/>
      <c r="Y1067" s="67"/>
      <c r="Z1067" s="67"/>
      <c r="AA1067" s="67"/>
      <c r="AB1067" s="67"/>
      <c r="AC1067" s="67"/>
      <c r="AD1067" s="67"/>
      <c r="AE1067" s="67"/>
      <c r="AF1067" s="67"/>
      <c r="AG1067" s="67"/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  <c r="AU1067" s="67"/>
      <c r="AV1067" s="67"/>
    </row>
    <row r="1068" spans="4:48"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67"/>
      <c r="Q1068" s="67"/>
      <c r="R1068" s="67"/>
      <c r="S1068" s="67"/>
      <c r="T1068" s="67"/>
      <c r="U1068" s="67"/>
      <c r="V1068" s="67"/>
      <c r="W1068" s="67"/>
      <c r="X1068" s="67"/>
      <c r="Y1068" s="67"/>
      <c r="Z1068" s="67"/>
      <c r="AA1068" s="67"/>
      <c r="AB1068" s="67"/>
      <c r="AC1068" s="67"/>
      <c r="AD1068" s="67"/>
      <c r="AE1068" s="67"/>
      <c r="AF1068" s="67"/>
      <c r="AG1068" s="67"/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  <c r="AU1068" s="67"/>
      <c r="AV1068" s="67"/>
    </row>
    <row r="1069" spans="4:48"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67"/>
      <c r="Q1069" s="67"/>
      <c r="R1069" s="67"/>
      <c r="S1069" s="67"/>
      <c r="T1069" s="67"/>
      <c r="U1069" s="67"/>
      <c r="V1069" s="67"/>
      <c r="W1069" s="67"/>
      <c r="X1069" s="67"/>
      <c r="Y1069" s="67"/>
      <c r="Z1069" s="67"/>
      <c r="AA1069" s="67"/>
      <c r="AB1069" s="67"/>
      <c r="AC1069" s="67"/>
      <c r="AD1069" s="67"/>
      <c r="AE1069" s="67"/>
      <c r="AF1069" s="67"/>
      <c r="AG1069" s="67"/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  <c r="AU1069" s="67"/>
      <c r="AV1069" s="67"/>
    </row>
    <row r="1070" spans="4:48"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67"/>
      <c r="Q1070" s="67"/>
      <c r="R1070" s="67"/>
      <c r="S1070" s="67"/>
      <c r="T1070" s="67"/>
      <c r="U1070" s="67"/>
      <c r="V1070" s="67"/>
      <c r="W1070" s="67"/>
      <c r="X1070" s="67"/>
      <c r="Y1070" s="67"/>
      <c r="Z1070" s="67"/>
      <c r="AA1070" s="67"/>
      <c r="AB1070" s="67"/>
      <c r="AC1070" s="67"/>
      <c r="AD1070" s="67"/>
      <c r="AE1070" s="67"/>
      <c r="AF1070" s="67"/>
      <c r="AG1070" s="67"/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  <c r="AU1070" s="67"/>
      <c r="AV1070" s="67"/>
    </row>
    <row r="1071" spans="4:48"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67"/>
      <c r="Q1071" s="67"/>
      <c r="R1071" s="67"/>
      <c r="S1071" s="67"/>
      <c r="T1071" s="67"/>
      <c r="U1071" s="67"/>
      <c r="V1071" s="67"/>
      <c r="W1071" s="67"/>
      <c r="X1071" s="67"/>
      <c r="Y1071" s="67"/>
      <c r="Z1071" s="67"/>
      <c r="AA1071" s="67"/>
      <c r="AB1071" s="67"/>
      <c r="AC1071" s="67"/>
      <c r="AD1071" s="67"/>
      <c r="AE1071" s="67"/>
      <c r="AF1071" s="67"/>
      <c r="AG1071" s="67"/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  <c r="AU1071" s="67"/>
      <c r="AV1071" s="67"/>
    </row>
    <row r="1072" spans="4:48"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67"/>
      <c r="Q1072" s="67"/>
      <c r="R1072" s="67"/>
      <c r="S1072" s="67"/>
      <c r="T1072" s="67"/>
      <c r="U1072" s="67"/>
      <c r="V1072" s="67"/>
      <c r="W1072" s="67"/>
      <c r="X1072" s="67"/>
      <c r="Y1072" s="67"/>
      <c r="Z1072" s="67"/>
      <c r="AA1072" s="67"/>
      <c r="AB1072" s="67"/>
      <c r="AC1072" s="67"/>
      <c r="AD1072" s="67"/>
      <c r="AE1072" s="67"/>
      <c r="AF1072" s="67"/>
      <c r="AG1072" s="67"/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  <c r="AU1072" s="67"/>
      <c r="AV1072" s="67"/>
    </row>
    <row r="1073" spans="4:48"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67"/>
      <c r="Q1073" s="67"/>
      <c r="R1073" s="67"/>
      <c r="S1073" s="67"/>
      <c r="T1073" s="67"/>
      <c r="U1073" s="67"/>
      <c r="V1073" s="67"/>
      <c r="W1073" s="67"/>
      <c r="X1073" s="67"/>
      <c r="Y1073" s="67"/>
      <c r="Z1073" s="67"/>
      <c r="AA1073" s="67"/>
      <c r="AB1073" s="67"/>
      <c r="AC1073" s="67"/>
      <c r="AD1073" s="67"/>
      <c r="AE1073" s="67"/>
      <c r="AF1073" s="67"/>
      <c r="AG1073" s="67"/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  <c r="AU1073" s="67"/>
      <c r="AV1073" s="67"/>
    </row>
    <row r="1074" spans="4:48"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67"/>
      <c r="Q1074" s="67"/>
      <c r="R1074" s="67"/>
      <c r="S1074" s="67"/>
      <c r="T1074" s="67"/>
      <c r="U1074" s="67"/>
      <c r="V1074" s="67"/>
      <c r="W1074" s="67"/>
      <c r="X1074" s="67"/>
      <c r="Y1074" s="67"/>
      <c r="Z1074" s="67"/>
      <c r="AA1074" s="67"/>
      <c r="AB1074" s="67"/>
      <c r="AC1074" s="67"/>
      <c r="AD1074" s="67"/>
      <c r="AE1074" s="67"/>
      <c r="AF1074" s="67"/>
      <c r="AG1074" s="67"/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  <c r="AU1074" s="67"/>
      <c r="AV1074" s="67"/>
    </row>
    <row r="1075" spans="4:48"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67"/>
      <c r="Q1075" s="67"/>
      <c r="R1075" s="67"/>
      <c r="S1075" s="67"/>
      <c r="T1075" s="67"/>
      <c r="U1075" s="67"/>
      <c r="V1075" s="67"/>
      <c r="W1075" s="67"/>
      <c r="X1075" s="67"/>
      <c r="Y1075" s="67"/>
      <c r="Z1075" s="67"/>
      <c r="AA1075" s="67"/>
      <c r="AB1075" s="67"/>
      <c r="AC1075" s="67"/>
      <c r="AD1075" s="67"/>
      <c r="AE1075" s="67"/>
      <c r="AF1075" s="67"/>
      <c r="AG1075" s="67"/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  <c r="AU1075" s="67"/>
      <c r="AV1075" s="67"/>
    </row>
    <row r="1076" spans="4:48"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67"/>
      <c r="Q1076" s="67"/>
      <c r="R1076" s="67"/>
      <c r="S1076" s="67"/>
      <c r="T1076" s="67"/>
      <c r="U1076" s="67"/>
      <c r="V1076" s="67"/>
      <c r="W1076" s="67"/>
      <c r="X1076" s="67"/>
      <c r="Y1076" s="67"/>
      <c r="Z1076" s="67"/>
      <c r="AA1076" s="67"/>
      <c r="AB1076" s="67"/>
      <c r="AC1076" s="67"/>
      <c r="AD1076" s="67"/>
      <c r="AE1076" s="67"/>
      <c r="AF1076" s="67"/>
      <c r="AG1076" s="67"/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  <c r="AU1076" s="67"/>
      <c r="AV1076" s="67"/>
    </row>
    <row r="1077" spans="4:48"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67"/>
      <c r="Q1077" s="67"/>
      <c r="R1077" s="67"/>
      <c r="S1077" s="67"/>
      <c r="T1077" s="67"/>
      <c r="U1077" s="67"/>
      <c r="V1077" s="67"/>
      <c r="W1077" s="67"/>
      <c r="X1077" s="67"/>
      <c r="Y1077" s="67"/>
      <c r="Z1077" s="67"/>
      <c r="AA1077" s="67"/>
      <c r="AB1077" s="67"/>
      <c r="AC1077" s="67"/>
      <c r="AD1077" s="67"/>
      <c r="AE1077" s="67"/>
      <c r="AF1077" s="67"/>
      <c r="AG1077" s="67"/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  <c r="AU1077" s="67"/>
      <c r="AV1077" s="67"/>
    </row>
    <row r="1078" spans="4:48"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67"/>
      <c r="Q1078" s="67"/>
      <c r="R1078" s="67"/>
      <c r="S1078" s="67"/>
      <c r="T1078" s="67"/>
      <c r="U1078" s="67"/>
      <c r="V1078" s="67"/>
      <c r="W1078" s="67"/>
      <c r="X1078" s="67"/>
      <c r="Y1078" s="67"/>
      <c r="Z1078" s="67"/>
      <c r="AA1078" s="67"/>
      <c r="AB1078" s="67"/>
      <c r="AC1078" s="67"/>
      <c r="AD1078" s="67"/>
      <c r="AE1078" s="67"/>
      <c r="AF1078" s="67"/>
      <c r="AG1078" s="67"/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  <c r="AU1078" s="67"/>
      <c r="AV1078" s="67"/>
    </row>
    <row r="1079" spans="4:48"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67"/>
      <c r="T1079" s="67"/>
      <c r="U1079" s="67"/>
      <c r="V1079" s="67"/>
      <c r="W1079" s="67"/>
      <c r="X1079" s="67"/>
      <c r="Y1079" s="67"/>
      <c r="Z1079" s="67"/>
      <c r="AA1079" s="67"/>
      <c r="AB1079" s="67"/>
      <c r="AC1079" s="67"/>
      <c r="AD1079" s="67"/>
      <c r="AE1079" s="67"/>
      <c r="AF1079" s="67"/>
      <c r="AG1079" s="67"/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  <c r="AU1079" s="67"/>
      <c r="AV1079" s="67"/>
    </row>
    <row r="1080" spans="4:48"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67"/>
      <c r="Q1080" s="67"/>
      <c r="R1080" s="67"/>
      <c r="S1080" s="67"/>
      <c r="T1080" s="67"/>
      <c r="U1080" s="67"/>
      <c r="V1080" s="67"/>
      <c r="W1080" s="67"/>
      <c r="X1080" s="67"/>
      <c r="Y1080" s="67"/>
      <c r="Z1080" s="67"/>
      <c r="AA1080" s="67"/>
      <c r="AB1080" s="67"/>
      <c r="AC1080" s="67"/>
      <c r="AD1080" s="67"/>
      <c r="AE1080" s="67"/>
      <c r="AF1080" s="67"/>
      <c r="AG1080" s="67"/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  <c r="AU1080" s="67"/>
      <c r="AV1080" s="67"/>
    </row>
    <row r="1081" spans="4:48"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67"/>
      <c r="Q1081" s="67"/>
      <c r="R1081" s="67"/>
      <c r="S1081" s="67"/>
      <c r="T1081" s="67"/>
      <c r="U1081" s="67"/>
      <c r="V1081" s="67"/>
      <c r="W1081" s="67"/>
      <c r="X1081" s="67"/>
      <c r="Y1081" s="67"/>
      <c r="Z1081" s="67"/>
      <c r="AA1081" s="67"/>
      <c r="AB1081" s="67"/>
      <c r="AC1081" s="67"/>
      <c r="AD1081" s="67"/>
      <c r="AE1081" s="67"/>
      <c r="AF1081" s="67"/>
      <c r="AG1081" s="67"/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  <c r="AU1081" s="67"/>
      <c r="AV1081" s="67"/>
    </row>
    <row r="1082" spans="4:48"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  <c r="R1082" s="67"/>
      <c r="S1082" s="67"/>
      <c r="T1082" s="67"/>
      <c r="U1082" s="67"/>
      <c r="V1082" s="67"/>
      <c r="W1082" s="67"/>
      <c r="X1082" s="67"/>
      <c r="Y1082" s="67"/>
      <c r="Z1082" s="67"/>
      <c r="AA1082" s="67"/>
      <c r="AB1082" s="67"/>
      <c r="AC1082" s="67"/>
      <c r="AD1082" s="67"/>
      <c r="AE1082" s="67"/>
      <c r="AF1082" s="67"/>
      <c r="AG1082" s="67"/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  <c r="AU1082" s="67"/>
      <c r="AV1082" s="67"/>
    </row>
    <row r="1083" spans="4:48"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67"/>
      <c r="Q1083" s="67"/>
      <c r="R1083" s="67"/>
      <c r="S1083" s="67"/>
      <c r="T1083" s="67"/>
      <c r="U1083" s="67"/>
      <c r="V1083" s="67"/>
      <c r="W1083" s="67"/>
      <c r="X1083" s="67"/>
      <c r="Y1083" s="67"/>
      <c r="Z1083" s="67"/>
      <c r="AA1083" s="67"/>
      <c r="AB1083" s="67"/>
      <c r="AC1083" s="67"/>
      <c r="AD1083" s="67"/>
      <c r="AE1083" s="67"/>
      <c r="AF1083" s="67"/>
      <c r="AG1083" s="67"/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  <c r="AU1083" s="67"/>
      <c r="AV1083" s="67"/>
    </row>
    <row r="1084" spans="4:48"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67"/>
      <c r="Q1084" s="67"/>
      <c r="R1084" s="67"/>
      <c r="S1084" s="67"/>
      <c r="T1084" s="67"/>
      <c r="U1084" s="67"/>
      <c r="V1084" s="67"/>
      <c r="W1084" s="67"/>
      <c r="X1084" s="67"/>
      <c r="Y1084" s="67"/>
      <c r="Z1084" s="67"/>
      <c r="AA1084" s="67"/>
      <c r="AB1084" s="67"/>
      <c r="AC1084" s="67"/>
      <c r="AD1084" s="67"/>
      <c r="AE1084" s="67"/>
      <c r="AF1084" s="67"/>
      <c r="AG1084" s="67"/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  <c r="AU1084" s="67"/>
      <c r="AV1084" s="67"/>
    </row>
    <row r="1085" spans="4:48"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67"/>
      <c r="Q1085" s="67"/>
      <c r="R1085" s="67"/>
      <c r="S1085" s="67"/>
      <c r="T1085" s="67"/>
      <c r="U1085" s="67"/>
      <c r="V1085" s="67"/>
      <c r="W1085" s="67"/>
      <c r="X1085" s="67"/>
      <c r="Y1085" s="67"/>
      <c r="Z1085" s="67"/>
      <c r="AA1085" s="67"/>
      <c r="AB1085" s="67"/>
      <c r="AC1085" s="67"/>
      <c r="AD1085" s="67"/>
      <c r="AE1085" s="67"/>
      <c r="AF1085" s="67"/>
      <c r="AG1085" s="67"/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  <c r="AU1085" s="67"/>
      <c r="AV1085" s="67"/>
    </row>
    <row r="1086" spans="4:48"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  <c r="R1086" s="67"/>
      <c r="S1086" s="67"/>
      <c r="T1086" s="67"/>
      <c r="U1086" s="67"/>
      <c r="V1086" s="67"/>
      <c r="W1086" s="67"/>
      <c r="X1086" s="67"/>
      <c r="Y1086" s="67"/>
      <c r="Z1086" s="67"/>
      <c r="AA1086" s="67"/>
      <c r="AB1086" s="67"/>
      <c r="AC1086" s="67"/>
      <c r="AD1086" s="67"/>
      <c r="AE1086" s="67"/>
      <c r="AF1086" s="67"/>
      <c r="AG1086" s="67"/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  <c r="AU1086" s="67"/>
      <c r="AV1086" s="67"/>
    </row>
    <row r="1087" spans="4:48"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67"/>
      <c r="Q1087" s="67"/>
      <c r="R1087" s="67"/>
      <c r="S1087" s="67"/>
      <c r="T1087" s="67"/>
      <c r="U1087" s="67"/>
      <c r="V1087" s="67"/>
      <c r="W1087" s="67"/>
      <c r="X1087" s="67"/>
      <c r="Y1087" s="67"/>
      <c r="Z1087" s="67"/>
      <c r="AA1087" s="67"/>
      <c r="AB1087" s="67"/>
      <c r="AC1087" s="67"/>
      <c r="AD1087" s="67"/>
      <c r="AE1087" s="67"/>
      <c r="AF1087" s="67"/>
      <c r="AG1087" s="67"/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  <c r="AU1087" s="67"/>
      <c r="AV1087" s="67"/>
    </row>
    <row r="1088" spans="4:48"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/>
      <c r="AE1088" s="67"/>
      <c r="AF1088" s="67"/>
      <c r="AG1088" s="67"/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  <c r="AU1088" s="67"/>
      <c r="AV1088" s="67"/>
    </row>
    <row r="1089" spans="4:48"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67"/>
      <c r="Q1089" s="67"/>
      <c r="R1089" s="67"/>
      <c r="S1089" s="67"/>
      <c r="T1089" s="67"/>
      <c r="U1089" s="67"/>
      <c r="V1089" s="67"/>
      <c r="W1089" s="67"/>
      <c r="X1089" s="67"/>
      <c r="Y1089" s="67"/>
      <c r="Z1089" s="67"/>
      <c r="AA1089" s="67"/>
      <c r="AB1089" s="67"/>
      <c r="AC1089" s="67"/>
      <c r="AD1089" s="67"/>
      <c r="AE1089" s="67"/>
      <c r="AF1089" s="67"/>
      <c r="AG1089" s="67"/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  <c r="AU1089" s="67"/>
      <c r="AV1089" s="67"/>
    </row>
    <row r="1090" spans="4:48"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67"/>
      <c r="Q1090" s="67"/>
      <c r="R1090" s="67"/>
      <c r="S1090" s="67"/>
      <c r="T1090" s="67"/>
      <c r="U1090" s="67"/>
      <c r="V1090" s="67"/>
      <c r="W1090" s="67"/>
      <c r="X1090" s="67"/>
      <c r="Y1090" s="67"/>
      <c r="Z1090" s="67"/>
      <c r="AA1090" s="67"/>
      <c r="AB1090" s="67"/>
      <c r="AC1090" s="67"/>
      <c r="AD1090" s="67"/>
      <c r="AE1090" s="67"/>
      <c r="AF1090" s="67"/>
      <c r="AG1090" s="67"/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  <c r="AU1090" s="67"/>
      <c r="AV1090" s="67"/>
    </row>
    <row r="1091" spans="4:48"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67"/>
      <c r="Q1091" s="67"/>
      <c r="R1091" s="67"/>
      <c r="S1091" s="67"/>
      <c r="T1091" s="67"/>
      <c r="U1091" s="67"/>
      <c r="V1091" s="67"/>
      <c r="W1091" s="67"/>
      <c r="X1091" s="67"/>
      <c r="Y1091" s="67"/>
      <c r="Z1091" s="67"/>
      <c r="AA1091" s="67"/>
      <c r="AB1091" s="67"/>
      <c r="AC1091" s="67"/>
      <c r="AD1091" s="67"/>
      <c r="AE1091" s="67"/>
      <c r="AF1091" s="67"/>
      <c r="AG1091" s="67"/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  <c r="AU1091" s="67"/>
      <c r="AV1091" s="67"/>
    </row>
    <row r="1092" spans="4:48"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67"/>
      <c r="Q1092" s="67"/>
      <c r="R1092" s="67"/>
      <c r="S1092" s="67"/>
      <c r="T1092" s="67"/>
      <c r="U1092" s="67"/>
      <c r="V1092" s="67"/>
      <c r="W1092" s="67"/>
      <c r="X1092" s="67"/>
      <c r="Y1092" s="67"/>
      <c r="Z1092" s="67"/>
      <c r="AA1092" s="67"/>
      <c r="AB1092" s="67"/>
      <c r="AC1092" s="67"/>
      <c r="AD1092" s="67"/>
      <c r="AE1092" s="67"/>
      <c r="AF1092" s="67"/>
      <c r="AG1092" s="67"/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  <c r="AU1092" s="67"/>
      <c r="AV1092" s="67"/>
    </row>
    <row r="1093" spans="4:48"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  <c r="Z1093" s="67"/>
      <c r="AA1093" s="67"/>
      <c r="AB1093" s="67"/>
      <c r="AC1093" s="67"/>
      <c r="AD1093" s="67"/>
      <c r="AE1093" s="67"/>
      <c r="AF1093" s="67"/>
      <c r="AG1093" s="67"/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  <c r="AU1093" s="67"/>
      <c r="AV1093" s="67"/>
    </row>
    <row r="1094" spans="4:48"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67"/>
      <c r="Q1094" s="67"/>
      <c r="R1094" s="67"/>
      <c r="S1094" s="67"/>
      <c r="T1094" s="67"/>
      <c r="U1094" s="67"/>
      <c r="V1094" s="67"/>
      <c r="W1094" s="67"/>
      <c r="X1094" s="67"/>
      <c r="Y1094" s="67"/>
      <c r="Z1094" s="67"/>
      <c r="AA1094" s="67"/>
      <c r="AB1094" s="67"/>
      <c r="AC1094" s="67"/>
      <c r="AD1094" s="67"/>
      <c r="AE1094" s="67"/>
      <c r="AF1094" s="67"/>
      <c r="AG1094" s="67"/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  <c r="AU1094" s="67"/>
      <c r="AV1094" s="67"/>
    </row>
    <row r="1095" spans="4:48"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67"/>
      <c r="Q1095" s="67"/>
      <c r="R1095" s="67"/>
      <c r="S1095" s="67"/>
      <c r="T1095" s="67"/>
      <c r="U1095" s="67"/>
      <c r="V1095" s="67"/>
      <c r="W1095" s="67"/>
      <c r="X1095" s="67"/>
      <c r="Y1095" s="67"/>
      <c r="Z1095" s="67"/>
      <c r="AA1095" s="67"/>
      <c r="AB1095" s="67"/>
      <c r="AC1095" s="67"/>
      <c r="AD1095" s="67"/>
      <c r="AE1095" s="67"/>
      <c r="AF1095" s="67"/>
      <c r="AG1095" s="67"/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  <c r="AU1095" s="67"/>
      <c r="AV1095" s="67"/>
    </row>
    <row r="1096" spans="4:48"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/>
      <c r="Y1096" s="67"/>
      <c r="Z1096" s="67"/>
      <c r="AA1096" s="67"/>
      <c r="AB1096" s="67"/>
      <c r="AC1096" s="67"/>
      <c r="AD1096" s="67"/>
      <c r="AE1096" s="67"/>
      <c r="AF1096" s="67"/>
      <c r="AG1096" s="67"/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  <c r="AU1096" s="67"/>
      <c r="AV1096" s="67"/>
    </row>
    <row r="1097" spans="4:48"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67"/>
      <c r="Q1097" s="67"/>
      <c r="R1097" s="67"/>
      <c r="S1097" s="67"/>
      <c r="T1097" s="67"/>
      <c r="U1097" s="67"/>
      <c r="V1097" s="67"/>
      <c r="W1097" s="67"/>
      <c r="X1097" s="67"/>
      <c r="Y1097" s="67"/>
      <c r="Z1097" s="67"/>
      <c r="AA1097" s="67"/>
      <c r="AB1097" s="67"/>
      <c r="AC1097" s="67"/>
      <c r="AD1097" s="67"/>
      <c r="AE1097" s="67"/>
      <c r="AF1097" s="67"/>
      <c r="AG1097" s="67"/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  <c r="AU1097" s="67"/>
      <c r="AV1097" s="67"/>
    </row>
    <row r="1098" spans="4:48"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67"/>
      <c r="Q1098" s="67"/>
      <c r="R1098" s="67"/>
      <c r="S1098" s="67"/>
      <c r="T1098" s="67"/>
      <c r="U1098" s="67"/>
      <c r="V1098" s="67"/>
      <c r="W1098" s="67"/>
      <c r="X1098" s="67"/>
      <c r="Y1098" s="67"/>
      <c r="Z1098" s="67"/>
      <c r="AA1098" s="67"/>
      <c r="AB1098" s="67"/>
      <c r="AC1098" s="67"/>
      <c r="AD1098" s="67"/>
      <c r="AE1098" s="67"/>
      <c r="AF1098" s="67"/>
      <c r="AG1098" s="67"/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  <c r="AU1098" s="67"/>
      <c r="AV1098" s="67"/>
    </row>
    <row r="1099" spans="4:48"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67"/>
      <c r="Q1099" s="67"/>
      <c r="R1099" s="67"/>
      <c r="S1099" s="67"/>
      <c r="T1099" s="67"/>
      <c r="U1099" s="67"/>
      <c r="V1099" s="67"/>
      <c r="W1099" s="67"/>
      <c r="X1099" s="67"/>
      <c r="Y1099" s="67"/>
      <c r="Z1099" s="67"/>
      <c r="AA1099" s="67"/>
      <c r="AB1099" s="67"/>
      <c r="AC1099" s="67"/>
      <c r="AD1099" s="67"/>
      <c r="AE1099" s="67"/>
      <c r="AF1099" s="67"/>
      <c r="AG1099" s="67"/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  <c r="AU1099" s="67"/>
      <c r="AV1099" s="67"/>
    </row>
    <row r="1100" spans="4:48"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67"/>
      <c r="Q1100" s="67"/>
      <c r="R1100" s="67"/>
      <c r="S1100" s="67"/>
      <c r="T1100" s="67"/>
      <c r="U1100" s="67"/>
      <c r="V1100" s="67"/>
      <c r="W1100" s="67"/>
      <c r="X1100" s="67"/>
      <c r="Y1100" s="67"/>
      <c r="Z1100" s="67"/>
      <c r="AA1100" s="67"/>
      <c r="AB1100" s="67"/>
      <c r="AC1100" s="67"/>
      <c r="AD1100" s="67"/>
      <c r="AE1100" s="67"/>
      <c r="AF1100" s="67"/>
      <c r="AG1100" s="67"/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  <c r="AU1100" s="67"/>
      <c r="AV1100" s="67"/>
    </row>
    <row r="1101" spans="4:48"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  <c r="Z1101" s="67"/>
      <c r="AA1101" s="67"/>
      <c r="AB1101" s="67"/>
      <c r="AC1101" s="67"/>
      <c r="AD1101" s="67"/>
      <c r="AE1101" s="67"/>
      <c r="AF1101" s="67"/>
      <c r="AG1101" s="67"/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  <c r="AU1101" s="67"/>
      <c r="AV1101" s="67"/>
    </row>
    <row r="1102" spans="4:48"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67"/>
      <c r="Q1102" s="67"/>
      <c r="R1102" s="67"/>
      <c r="S1102" s="67"/>
      <c r="T1102" s="67"/>
      <c r="U1102" s="67"/>
      <c r="V1102" s="67"/>
      <c r="W1102" s="67"/>
      <c r="X1102" s="67"/>
      <c r="Y1102" s="67"/>
      <c r="Z1102" s="67"/>
      <c r="AA1102" s="67"/>
      <c r="AB1102" s="67"/>
      <c r="AC1102" s="67"/>
      <c r="AD1102" s="67"/>
      <c r="AE1102" s="67"/>
      <c r="AF1102" s="67"/>
      <c r="AG1102" s="67"/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  <c r="AU1102" s="67"/>
      <c r="AV1102" s="67"/>
    </row>
    <row r="1103" spans="4:48"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67"/>
      <c r="Q1103" s="67"/>
      <c r="R1103" s="67"/>
      <c r="S1103" s="67"/>
      <c r="T1103" s="67"/>
      <c r="U1103" s="67"/>
      <c r="V1103" s="67"/>
      <c r="W1103" s="67"/>
      <c r="X1103" s="67"/>
      <c r="Y1103" s="67"/>
      <c r="Z1103" s="67"/>
      <c r="AA1103" s="67"/>
      <c r="AB1103" s="67"/>
      <c r="AC1103" s="67"/>
      <c r="AD1103" s="67"/>
      <c r="AE1103" s="67"/>
      <c r="AF1103" s="67"/>
      <c r="AG1103" s="67"/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  <c r="AU1103" s="67"/>
      <c r="AV1103" s="67"/>
    </row>
    <row r="1104" spans="4:48"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67"/>
      <c r="Q1104" s="67"/>
      <c r="R1104" s="67"/>
      <c r="S1104" s="67"/>
      <c r="T1104" s="67"/>
      <c r="U1104" s="67"/>
      <c r="V1104" s="67"/>
      <c r="W1104" s="67"/>
      <c r="X1104" s="67"/>
      <c r="Y1104" s="67"/>
      <c r="Z1104" s="67"/>
      <c r="AA1104" s="67"/>
      <c r="AB1104" s="67"/>
      <c r="AC1104" s="67"/>
      <c r="AD1104" s="67"/>
      <c r="AE1104" s="67"/>
      <c r="AF1104" s="67"/>
      <c r="AG1104" s="67"/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  <c r="AU1104" s="67"/>
      <c r="AV1104" s="67"/>
    </row>
    <row r="1105" spans="4:48"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67"/>
      <c r="Q1105" s="67"/>
      <c r="R1105" s="67"/>
      <c r="S1105" s="67"/>
      <c r="T1105" s="67"/>
      <c r="U1105" s="67"/>
      <c r="V1105" s="67"/>
      <c r="W1105" s="67"/>
      <c r="X1105" s="67"/>
      <c r="Y1105" s="67"/>
      <c r="Z1105" s="67"/>
      <c r="AA1105" s="67"/>
      <c r="AB1105" s="67"/>
      <c r="AC1105" s="67"/>
      <c r="AD1105" s="67"/>
      <c r="AE1105" s="67"/>
      <c r="AF1105" s="67"/>
      <c r="AG1105" s="67"/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  <c r="AU1105" s="67"/>
      <c r="AV1105" s="67"/>
    </row>
    <row r="1106" spans="4:48"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67"/>
      <c r="Q1106" s="67"/>
      <c r="R1106" s="67"/>
      <c r="S1106" s="67"/>
      <c r="T1106" s="67"/>
      <c r="U1106" s="67"/>
      <c r="V1106" s="67"/>
      <c r="W1106" s="67"/>
      <c r="X1106" s="67"/>
      <c r="Y1106" s="67"/>
      <c r="Z1106" s="67"/>
      <c r="AA1106" s="67"/>
      <c r="AB1106" s="67"/>
      <c r="AC1106" s="67"/>
      <c r="AD1106" s="67"/>
      <c r="AE1106" s="67"/>
      <c r="AF1106" s="67"/>
      <c r="AG1106" s="67"/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  <c r="AU1106" s="67"/>
      <c r="AV1106" s="67"/>
    </row>
    <row r="1107" spans="4:48"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67"/>
      <c r="Q1107" s="67"/>
      <c r="R1107" s="67"/>
      <c r="S1107" s="67"/>
      <c r="T1107" s="67"/>
      <c r="U1107" s="67"/>
      <c r="V1107" s="67"/>
      <c r="W1107" s="67"/>
      <c r="X1107" s="67"/>
      <c r="Y1107" s="67"/>
      <c r="Z1107" s="67"/>
      <c r="AA1107" s="67"/>
      <c r="AB1107" s="67"/>
      <c r="AC1107" s="67"/>
      <c r="AD1107" s="67"/>
      <c r="AE1107" s="67"/>
      <c r="AF1107" s="67"/>
      <c r="AG1107" s="67"/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  <c r="AU1107" s="67"/>
      <c r="AV1107" s="67"/>
    </row>
    <row r="1108" spans="4:48"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  <c r="AU1108" s="67"/>
      <c r="AV1108" s="67"/>
    </row>
    <row r="1109" spans="4:48"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  <c r="Z1109" s="67"/>
      <c r="AA1109" s="67"/>
      <c r="AB1109" s="67"/>
      <c r="AC1109" s="67"/>
      <c r="AD1109" s="67"/>
      <c r="AE1109" s="67"/>
      <c r="AF1109" s="67"/>
      <c r="AG1109" s="67"/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  <c r="AU1109" s="67"/>
      <c r="AV1109" s="67"/>
    </row>
    <row r="1110" spans="4:48"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  <c r="Z1110" s="67"/>
      <c r="AA1110" s="67"/>
      <c r="AB1110" s="67"/>
      <c r="AC1110" s="67"/>
      <c r="AD1110" s="67"/>
      <c r="AE1110" s="67"/>
      <c r="AF1110" s="67"/>
      <c r="AG1110" s="67"/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  <c r="AU1110" s="67"/>
      <c r="AV1110" s="67"/>
    </row>
    <row r="1111" spans="4:48"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67"/>
      <c r="Q1111" s="67"/>
      <c r="R1111" s="67"/>
      <c r="S1111" s="67"/>
      <c r="T1111" s="67"/>
      <c r="U1111" s="67"/>
      <c r="V1111" s="67"/>
      <c r="W1111" s="67"/>
      <c r="X1111" s="67"/>
      <c r="Y1111" s="67"/>
      <c r="Z1111" s="67"/>
      <c r="AA1111" s="67"/>
      <c r="AB1111" s="67"/>
      <c r="AC1111" s="67"/>
      <c r="AD1111" s="67"/>
      <c r="AE1111" s="67"/>
      <c r="AF1111" s="67"/>
      <c r="AG1111" s="67"/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  <c r="AU1111" s="67"/>
      <c r="AV1111" s="67"/>
    </row>
    <row r="1112" spans="4:48"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67"/>
      <c r="Q1112" s="67"/>
      <c r="R1112" s="67"/>
      <c r="S1112" s="67"/>
      <c r="T1112" s="67"/>
      <c r="U1112" s="67"/>
      <c r="V1112" s="67"/>
      <c r="W1112" s="67"/>
      <c r="X1112" s="67"/>
      <c r="Y1112" s="67"/>
      <c r="Z1112" s="67"/>
      <c r="AA1112" s="67"/>
      <c r="AB1112" s="67"/>
      <c r="AC1112" s="67"/>
      <c r="AD1112" s="67"/>
      <c r="AE1112" s="67"/>
      <c r="AF1112" s="67"/>
      <c r="AG1112" s="67"/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  <c r="AU1112" s="67"/>
      <c r="AV1112" s="67"/>
    </row>
    <row r="1113" spans="4:48"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67"/>
      <c r="Q1113" s="67"/>
      <c r="R1113" s="67"/>
      <c r="S1113" s="67"/>
      <c r="T1113" s="67"/>
      <c r="U1113" s="67"/>
      <c r="V1113" s="67"/>
      <c r="W1113" s="67"/>
      <c r="X1113" s="67"/>
      <c r="Y1113" s="67"/>
      <c r="Z1113" s="67"/>
      <c r="AA1113" s="67"/>
      <c r="AB1113" s="67"/>
      <c r="AC1113" s="67"/>
      <c r="AD1113" s="67"/>
      <c r="AE1113" s="67"/>
      <c r="AF1113" s="67"/>
      <c r="AG1113" s="67"/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  <c r="AU1113" s="67"/>
      <c r="AV1113" s="67"/>
    </row>
    <row r="1114" spans="4:48"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67"/>
      <c r="Q1114" s="67"/>
      <c r="R1114" s="67"/>
      <c r="S1114" s="67"/>
      <c r="T1114" s="67"/>
      <c r="U1114" s="67"/>
      <c r="V1114" s="67"/>
      <c r="W1114" s="67"/>
      <c r="X1114" s="67"/>
      <c r="Y1114" s="67"/>
      <c r="Z1114" s="67"/>
      <c r="AA1114" s="67"/>
      <c r="AB1114" s="67"/>
      <c r="AC1114" s="67"/>
      <c r="AD1114" s="67"/>
      <c r="AE1114" s="67"/>
      <c r="AF1114" s="67"/>
      <c r="AG1114" s="67"/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  <c r="AU1114" s="67"/>
      <c r="AV1114" s="67"/>
    </row>
    <row r="1115" spans="4:48"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  <c r="Z1115" s="67"/>
      <c r="AA1115" s="67"/>
      <c r="AB1115" s="67"/>
      <c r="AC1115" s="67"/>
      <c r="AD1115" s="67"/>
      <c r="AE1115" s="67"/>
      <c r="AF1115" s="67"/>
      <c r="AG1115" s="67"/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  <c r="AU1115" s="67"/>
      <c r="AV1115" s="67"/>
    </row>
    <row r="1116" spans="4:48"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67"/>
      <c r="Q1116" s="67"/>
      <c r="R1116" s="67"/>
      <c r="S1116" s="67"/>
      <c r="T1116" s="67"/>
      <c r="U1116" s="67"/>
      <c r="V1116" s="67"/>
      <c r="W1116" s="67"/>
      <c r="X1116" s="67"/>
      <c r="Y1116" s="67"/>
      <c r="Z1116" s="67"/>
      <c r="AA1116" s="67"/>
      <c r="AB1116" s="67"/>
      <c r="AC1116" s="67"/>
      <c r="AD1116" s="67"/>
      <c r="AE1116" s="67"/>
      <c r="AF1116" s="67"/>
      <c r="AG1116" s="67"/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  <c r="AU1116" s="67"/>
      <c r="AV1116" s="67"/>
    </row>
    <row r="1117" spans="4:48"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67"/>
      <c r="Q1117" s="67"/>
      <c r="R1117" s="67"/>
      <c r="S1117" s="67"/>
      <c r="T1117" s="67"/>
      <c r="U1117" s="67"/>
      <c r="V1117" s="67"/>
      <c r="W1117" s="67"/>
      <c r="X1117" s="67"/>
      <c r="Y1117" s="67"/>
      <c r="Z1117" s="67"/>
      <c r="AA1117" s="67"/>
      <c r="AB1117" s="67"/>
      <c r="AC1117" s="67"/>
      <c r="AD1117" s="67"/>
      <c r="AE1117" s="67"/>
      <c r="AF1117" s="67"/>
      <c r="AG1117" s="67"/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  <c r="AU1117" s="67"/>
      <c r="AV1117" s="67"/>
    </row>
    <row r="1118" spans="4:48"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67"/>
      <c r="Q1118" s="67"/>
      <c r="R1118" s="67"/>
      <c r="S1118" s="67"/>
      <c r="T1118" s="67"/>
      <c r="U1118" s="67"/>
      <c r="V1118" s="67"/>
      <c r="W1118" s="67"/>
      <c r="X1118" s="67"/>
      <c r="Y1118" s="67"/>
      <c r="Z1118" s="67"/>
      <c r="AA1118" s="67"/>
      <c r="AB1118" s="67"/>
      <c r="AC1118" s="67"/>
      <c r="AD1118" s="67"/>
      <c r="AE1118" s="67"/>
      <c r="AF1118" s="67"/>
      <c r="AG1118" s="67"/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  <c r="AU1118" s="67"/>
      <c r="AV1118" s="67"/>
    </row>
    <row r="1119" spans="4:48"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67"/>
      <c r="Q1119" s="67"/>
      <c r="R1119" s="67"/>
      <c r="S1119" s="67"/>
      <c r="T1119" s="67"/>
      <c r="U1119" s="67"/>
      <c r="V1119" s="67"/>
      <c r="W1119" s="67"/>
      <c r="X1119" s="67"/>
      <c r="Y1119" s="67"/>
      <c r="Z1119" s="67"/>
      <c r="AA1119" s="67"/>
      <c r="AB1119" s="67"/>
      <c r="AC1119" s="67"/>
      <c r="AD1119" s="67"/>
      <c r="AE1119" s="67"/>
      <c r="AF1119" s="67"/>
      <c r="AG1119" s="67"/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  <c r="AU1119" s="67"/>
      <c r="AV1119" s="67"/>
    </row>
    <row r="1120" spans="4:48"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67"/>
      <c r="Q1120" s="67"/>
      <c r="R1120" s="67"/>
      <c r="S1120" s="67"/>
      <c r="T1120" s="67"/>
      <c r="U1120" s="67"/>
      <c r="V1120" s="67"/>
      <c r="W1120" s="67"/>
      <c r="X1120" s="67"/>
      <c r="Y1120" s="67"/>
      <c r="Z1120" s="67"/>
      <c r="AA1120" s="67"/>
      <c r="AB1120" s="67"/>
      <c r="AC1120" s="67"/>
      <c r="AD1120" s="67"/>
      <c r="AE1120" s="67"/>
      <c r="AF1120" s="67"/>
      <c r="AG1120" s="67"/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  <c r="AU1120" s="67"/>
      <c r="AV1120" s="67"/>
    </row>
    <row r="1121" spans="4:48"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67"/>
      <c r="Q1121" s="67"/>
      <c r="R1121" s="67"/>
      <c r="S1121" s="67"/>
      <c r="T1121" s="67"/>
      <c r="U1121" s="67"/>
      <c r="V1121" s="67"/>
      <c r="W1121" s="67"/>
      <c r="X1121" s="67"/>
      <c r="Y1121" s="67"/>
      <c r="Z1121" s="67"/>
      <c r="AA1121" s="67"/>
      <c r="AB1121" s="67"/>
      <c r="AC1121" s="67"/>
      <c r="AD1121" s="67"/>
      <c r="AE1121" s="67"/>
      <c r="AF1121" s="67"/>
      <c r="AG1121" s="67"/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  <c r="AU1121" s="67"/>
      <c r="AV1121" s="67"/>
    </row>
    <row r="1122" spans="4:48"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67"/>
      <c r="Q1122" s="67"/>
      <c r="R1122" s="67"/>
      <c r="S1122" s="67"/>
      <c r="T1122" s="67"/>
      <c r="U1122" s="67"/>
      <c r="V1122" s="67"/>
      <c r="W1122" s="67"/>
      <c r="X1122" s="67"/>
      <c r="Y1122" s="67"/>
      <c r="Z1122" s="67"/>
      <c r="AA1122" s="67"/>
      <c r="AB1122" s="67"/>
      <c r="AC1122" s="67"/>
      <c r="AD1122" s="67"/>
      <c r="AE1122" s="67"/>
      <c r="AF1122" s="67"/>
      <c r="AG1122" s="67"/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  <c r="AU1122" s="67"/>
      <c r="AV1122" s="67"/>
    </row>
    <row r="1123" spans="4:48"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67"/>
      <c r="Q1123" s="67"/>
      <c r="R1123" s="67"/>
      <c r="S1123" s="67"/>
      <c r="T1123" s="67"/>
      <c r="U1123" s="67"/>
      <c r="V1123" s="67"/>
      <c r="W1123" s="67"/>
      <c r="X1123" s="67"/>
      <c r="Y1123" s="67"/>
      <c r="Z1123" s="67"/>
      <c r="AA1123" s="67"/>
      <c r="AB1123" s="67"/>
      <c r="AC1123" s="67"/>
      <c r="AD1123" s="67"/>
      <c r="AE1123" s="67"/>
      <c r="AF1123" s="67"/>
      <c r="AG1123" s="67"/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  <c r="AU1123" s="67"/>
      <c r="AV1123" s="67"/>
    </row>
    <row r="1124" spans="4:48"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67"/>
      <c r="Q1124" s="67"/>
      <c r="R1124" s="67"/>
      <c r="S1124" s="67"/>
      <c r="T1124" s="67"/>
      <c r="U1124" s="67"/>
      <c r="V1124" s="67"/>
      <c r="W1124" s="67"/>
      <c r="X1124" s="67"/>
      <c r="Y1124" s="67"/>
      <c r="Z1124" s="67"/>
      <c r="AA1124" s="67"/>
      <c r="AB1124" s="67"/>
      <c r="AC1124" s="67"/>
      <c r="AD1124" s="67"/>
      <c r="AE1124" s="67"/>
      <c r="AF1124" s="67"/>
      <c r="AG1124" s="67"/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  <c r="AU1124" s="67"/>
      <c r="AV1124" s="67"/>
    </row>
    <row r="1125" spans="4:48"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67"/>
      <c r="Q1125" s="67"/>
      <c r="R1125" s="67"/>
      <c r="S1125" s="67"/>
      <c r="T1125" s="67"/>
      <c r="U1125" s="67"/>
      <c r="V1125" s="67"/>
      <c r="W1125" s="67"/>
      <c r="X1125" s="67"/>
      <c r="Y1125" s="67"/>
      <c r="Z1125" s="67"/>
      <c r="AA1125" s="67"/>
      <c r="AB1125" s="67"/>
      <c r="AC1125" s="67"/>
      <c r="AD1125" s="67"/>
      <c r="AE1125" s="67"/>
      <c r="AF1125" s="67"/>
      <c r="AG1125" s="67"/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  <c r="AU1125" s="67"/>
      <c r="AV1125" s="67"/>
    </row>
    <row r="1126" spans="4:48"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67"/>
      <c r="Q1126" s="67"/>
      <c r="R1126" s="67"/>
      <c r="S1126" s="67"/>
      <c r="T1126" s="67"/>
      <c r="U1126" s="67"/>
      <c r="V1126" s="67"/>
      <c r="W1126" s="67"/>
      <c r="X1126" s="67"/>
      <c r="Y1126" s="67"/>
      <c r="Z1126" s="67"/>
      <c r="AA1126" s="67"/>
      <c r="AB1126" s="67"/>
      <c r="AC1126" s="67"/>
      <c r="AD1126" s="67"/>
      <c r="AE1126" s="67"/>
      <c r="AF1126" s="67"/>
      <c r="AG1126" s="67"/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  <c r="AU1126" s="67"/>
      <c r="AV1126" s="67"/>
    </row>
    <row r="1127" spans="4:48"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67"/>
      <c r="Q1127" s="67"/>
      <c r="R1127" s="67"/>
      <c r="S1127" s="67"/>
      <c r="T1127" s="67"/>
      <c r="U1127" s="67"/>
      <c r="V1127" s="67"/>
      <c r="W1127" s="67"/>
      <c r="X1127" s="67"/>
      <c r="Y1127" s="67"/>
      <c r="Z1127" s="67"/>
      <c r="AA1127" s="67"/>
      <c r="AB1127" s="67"/>
      <c r="AC1127" s="67"/>
      <c r="AD1127" s="67"/>
      <c r="AE1127" s="67"/>
      <c r="AF1127" s="67"/>
      <c r="AG1127" s="67"/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  <c r="AU1127" s="67"/>
      <c r="AV1127" s="67"/>
    </row>
    <row r="1128" spans="4:48"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67"/>
      <c r="Q1128" s="67"/>
      <c r="R1128" s="67"/>
      <c r="S1128" s="67"/>
      <c r="T1128" s="67"/>
      <c r="U1128" s="67"/>
      <c r="V1128" s="67"/>
      <c r="W1128" s="67"/>
      <c r="X1128" s="67"/>
      <c r="Y1128" s="67"/>
      <c r="Z1128" s="67"/>
      <c r="AA1128" s="67"/>
      <c r="AB1128" s="67"/>
      <c r="AC1128" s="67"/>
      <c r="AD1128" s="67"/>
      <c r="AE1128" s="67"/>
      <c r="AF1128" s="67"/>
      <c r="AG1128" s="67"/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  <c r="AU1128" s="67"/>
      <c r="AV1128" s="67"/>
    </row>
    <row r="1129" spans="4:48"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67"/>
      <c r="Q1129" s="67"/>
      <c r="R1129" s="67"/>
      <c r="S1129" s="67"/>
      <c r="T1129" s="67"/>
      <c r="U1129" s="67"/>
      <c r="V1129" s="67"/>
      <c r="W1129" s="67"/>
      <c r="X1129" s="67"/>
      <c r="Y1129" s="67"/>
      <c r="Z1129" s="67"/>
      <c r="AA1129" s="67"/>
      <c r="AB1129" s="67"/>
      <c r="AC1129" s="67"/>
      <c r="AD1129" s="67"/>
      <c r="AE1129" s="67"/>
      <c r="AF1129" s="67"/>
      <c r="AG1129" s="67"/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  <c r="AU1129" s="67"/>
      <c r="AV1129" s="67"/>
    </row>
    <row r="1130" spans="4:48"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67"/>
      <c r="Q1130" s="67"/>
      <c r="R1130" s="67"/>
      <c r="S1130" s="67"/>
      <c r="T1130" s="67"/>
      <c r="U1130" s="67"/>
      <c r="V1130" s="67"/>
      <c r="W1130" s="67"/>
      <c r="X1130" s="67"/>
      <c r="Y1130" s="67"/>
      <c r="Z1130" s="67"/>
      <c r="AA1130" s="67"/>
      <c r="AB1130" s="67"/>
      <c r="AC1130" s="67"/>
      <c r="AD1130" s="67"/>
      <c r="AE1130" s="67"/>
      <c r="AF1130" s="67"/>
      <c r="AG1130" s="67"/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  <c r="AU1130" s="67"/>
      <c r="AV1130" s="67"/>
    </row>
    <row r="1131" spans="4:48"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67"/>
      <c r="Q1131" s="67"/>
      <c r="R1131" s="67"/>
      <c r="S1131" s="67"/>
      <c r="T1131" s="67"/>
      <c r="U1131" s="67"/>
      <c r="V1131" s="67"/>
      <c r="W1131" s="67"/>
      <c r="X1131" s="67"/>
      <c r="Y1131" s="67"/>
      <c r="Z1131" s="67"/>
      <c r="AA1131" s="67"/>
      <c r="AB1131" s="67"/>
      <c r="AC1131" s="67"/>
      <c r="AD1131" s="67"/>
      <c r="AE1131" s="67"/>
      <c r="AF1131" s="67"/>
      <c r="AG1131" s="67"/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  <c r="AU1131" s="67"/>
      <c r="AV1131" s="67"/>
    </row>
    <row r="1132" spans="4:48"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67"/>
      <c r="Q1132" s="67"/>
      <c r="R1132" s="67"/>
      <c r="S1132" s="67"/>
      <c r="T1132" s="67"/>
      <c r="U1132" s="67"/>
      <c r="V1132" s="67"/>
      <c r="W1132" s="67"/>
      <c r="X1132" s="67"/>
      <c r="Y1132" s="67"/>
      <c r="Z1132" s="67"/>
      <c r="AA1132" s="67"/>
      <c r="AB1132" s="67"/>
      <c r="AC1132" s="67"/>
      <c r="AD1132" s="67"/>
      <c r="AE1132" s="67"/>
      <c r="AF1132" s="67"/>
      <c r="AG1132" s="67"/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  <c r="AU1132" s="67"/>
      <c r="AV1132" s="67"/>
    </row>
    <row r="1133" spans="4:48"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67"/>
      <c r="Q1133" s="67"/>
      <c r="R1133" s="67"/>
      <c r="S1133" s="67"/>
      <c r="T1133" s="67"/>
      <c r="U1133" s="67"/>
      <c r="V1133" s="67"/>
      <c r="W1133" s="67"/>
      <c r="X1133" s="67"/>
      <c r="Y1133" s="67"/>
      <c r="Z1133" s="67"/>
      <c r="AA1133" s="67"/>
      <c r="AB1133" s="67"/>
      <c r="AC1133" s="67"/>
      <c r="AD1133" s="67"/>
      <c r="AE1133" s="67"/>
      <c r="AF1133" s="67"/>
      <c r="AG1133" s="67"/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  <c r="AU1133" s="67"/>
      <c r="AV1133" s="67"/>
    </row>
    <row r="1134" spans="4:48"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67"/>
      <c r="Q1134" s="67"/>
      <c r="R1134" s="67"/>
      <c r="S1134" s="67"/>
      <c r="T1134" s="67"/>
      <c r="U1134" s="67"/>
      <c r="V1134" s="67"/>
      <c r="W1134" s="67"/>
      <c r="X1134" s="67"/>
      <c r="Y1134" s="67"/>
      <c r="Z1134" s="67"/>
      <c r="AA1134" s="67"/>
      <c r="AB1134" s="67"/>
      <c r="AC1134" s="67"/>
      <c r="AD1134" s="67"/>
      <c r="AE1134" s="67"/>
      <c r="AF1134" s="67"/>
      <c r="AG1134" s="67"/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  <c r="AU1134" s="67"/>
      <c r="AV1134" s="67"/>
    </row>
    <row r="1135" spans="4:48"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67"/>
      <c r="Q1135" s="67"/>
      <c r="R1135" s="67"/>
      <c r="S1135" s="67"/>
      <c r="T1135" s="67"/>
      <c r="U1135" s="67"/>
      <c r="V1135" s="67"/>
      <c r="W1135" s="67"/>
      <c r="X1135" s="67"/>
      <c r="Y1135" s="67"/>
      <c r="Z1135" s="67"/>
      <c r="AA1135" s="67"/>
      <c r="AB1135" s="67"/>
      <c r="AC1135" s="67"/>
      <c r="AD1135" s="67"/>
      <c r="AE1135" s="67"/>
      <c r="AF1135" s="67"/>
      <c r="AG1135" s="67"/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  <c r="AU1135" s="67"/>
      <c r="AV1135" s="67"/>
    </row>
    <row r="1136" spans="4:48"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67"/>
      <c r="Q1136" s="67"/>
      <c r="R1136" s="67"/>
      <c r="S1136" s="67"/>
      <c r="T1136" s="67"/>
      <c r="U1136" s="67"/>
      <c r="V1136" s="67"/>
      <c r="W1136" s="67"/>
      <c r="X1136" s="67"/>
      <c r="Y1136" s="67"/>
      <c r="Z1136" s="67"/>
      <c r="AA1136" s="67"/>
      <c r="AB1136" s="67"/>
      <c r="AC1136" s="67"/>
      <c r="AD1136" s="67"/>
      <c r="AE1136" s="67"/>
      <c r="AF1136" s="67"/>
      <c r="AG1136" s="67"/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  <c r="AU1136" s="67"/>
      <c r="AV1136" s="67"/>
    </row>
    <row r="1137" spans="4:48"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67"/>
      <c r="Q1137" s="67"/>
      <c r="R1137" s="67"/>
      <c r="S1137" s="67"/>
      <c r="T1137" s="67"/>
      <c r="U1137" s="67"/>
      <c r="V1137" s="67"/>
      <c r="W1137" s="67"/>
      <c r="X1137" s="67"/>
      <c r="Y1137" s="67"/>
      <c r="Z1137" s="67"/>
      <c r="AA1137" s="67"/>
      <c r="AB1137" s="67"/>
      <c r="AC1137" s="67"/>
      <c r="AD1137" s="67"/>
      <c r="AE1137" s="67"/>
      <c r="AF1137" s="67"/>
      <c r="AG1137" s="67"/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  <c r="AU1137" s="67"/>
      <c r="AV1137" s="67"/>
    </row>
    <row r="1138" spans="4:48"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67"/>
      <c r="Q1138" s="67"/>
      <c r="R1138" s="67"/>
      <c r="S1138" s="67"/>
      <c r="T1138" s="67"/>
      <c r="U1138" s="67"/>
      <c r="V1138" s="67"/>
      <c r="W1138" s="67"/>
      <c r="X1138" s="67"/>
      <c r="Y1138" s="67"/>
      <c r="Z1138" s="67"/>
      <c r="AA1138" s="67"/>
      <c r="AB1138" s="67"/>
      <c r="AC1138" s="67"/>
      <c r="AD1138" s="67"/>
      <c r="AE1138" s="67"/>
      <c r="AF1138" s="67"/>
      <c r="AG1138" s="67"/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  <c r="AU1138" s="67"/>
      <c r="AV1138" s="67"/>
    </row>
    <row r="1139" spans="4:48"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67"/>
      <c r="Q1139" s="67"/>
      <c r="R1139" s="67"/>
      <c r="S1139" s="67"/>
      <c r="T1139" s="67"/>
      <c r="U1139" s="67"/>
      <c r="V1139" s="67"/>
      <c r="W1139" s="67"/>
      <c r="X1139" s="67"/>
      <c r="Y1139" s="67"/>
      <c r="Z1139" s="67"/>
      <c r="AA1139" s="67"/>
      <c r="AB1139" s="67"/>
      <c r="AC1139" s="67"/>
      <c r="AD1139" s="67"/>
      <c r="AE1139" s="67"/>
      <c r="AF1139" s="67"/>
      <c r="AG1139" s="67"/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  <c r="AU1139" s="67"/>
      <c r="AV1139" s="67"/>
    </row>
    <row r="1140" spans="4:48"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67"/>
      <c r="Q1140" s="67"/>
      <c r="R1140" s="67"/>
      <c r="S1140" s="67"/>
      <c r="T1140" s="67"/>
      <c r="U1140" s="67"/>
      <c r="V1140" s="67"/>
      <c r="W1140" s="67"/>
      <c r="X1140" s="67"/>
      <c r="Y1140" s="67"/>
      <c r="Z1140" s="67"/>
      <c r="AA1140" s="67"/>
      <c r="AB1140" s="67"/>
      <c r="AC1140" s="67"/>
      <c r="AD1140" s="67"/>
      <c r="AE1140" s="67"/>
      <c r="AF1140" s="67"/>
      <c r="AG1140" s="67"/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  <c r="AU1140" s="67"/>
      <c r="AV1140" s="67"/>
    </row>
    <row r="1141" spans="4:48"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67"/>
      <c r="Q1141" s="67"/>
      <c r="R1141" s="67"/>
      <c r="S1141" s="67"/>
      <c r="T1141" s="67"/>
      <c r="U1141" s="67"/>
      <c r="V1141" s="67"/>
      <c r="W1141" s="67"/>
      <c r="X1141" s="67"/>
      <c r="Y1141" s="67"/>
      <c r="Z1141" s="67"/>
      <c r="AA1141" s="67"/>
      <c r="AB1141" s="67"/>
      <c r="AC1141" s="67"/>
      <c r="AD1141" s="67"/>
      <c r="AE1141" s="67"/>
      <c r="AF1141" s="67"/>
      <c r="AG1141" s="67"/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  <c r="AU1141" s="67"/>
      <c r="AV1141" s="67"/>
    </row>
    <row r="1142" spans="4:48"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67"/>
      <c r="Q1142" s="67"/>
      <c r="R1142" s="67"/>
      <c r="S1142" s="67"/>
      <c r="T1142" s="67"/>
      <c r="U1142" s="67"/>
      <c r="V1142" s="67"/>
      <c r="W1142" s="67"/>
      <c r="X1142" s="67"/>
      <c r="Y1142" s="67"/>
      <c r="Z1142" s="67"/>
      <c r="AA1142" s="67"/>
      <c r="AB1142" s="67"/>
      <c r="AC1142" s="67"/>
      <c r="AD1142" s="67"/>
      <c r="AE1142" s="67"/>
      <c r="AF1142" s="67"/>
      <c r="AG1142" s="67"/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  <c r="AU1142" s="67"/>
      <c r="AV1142" s="67"/>
    </row>
    <row r="1143" spans="4:48"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67"/>
      <c r="Q1143" s="67"/>
      <c r="R1143" s="67"/>
      <c r="S1143" s="67"/>
      <c r="T1143" s="67"/>
      <c r="U1143" s="67"/>
      <c r="V1143" s="67"/>
      <c r="W1143" s="67"/>
      <c r="X1143" s="67"/>
      <c r="Y1143" s="67"/>
      <c r="Z1143" s="67"/>
      <c r="AA1143" s="67"/>
      <c r="AB1143" s="67"/>
      <c r="AC1143" s="67"/>
      <c r="AD1143" s="67"/>
      <c r="AE1143" s="67"/>
      <c r="AF1143" s="67"/>
      <c r="AG1143" s="67"/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  <c r="AU1143" s="67"/>
      <c r="AV1143" s="67"/>
    </row>
    <row r="1144" spans="4:48"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67"/>
      <c r="Q1144" s="67"/>
      <c r="R1144" s="67"/>
      <c r="S1144" s="67"/>
      <c r="T1144" s="67"/>
      <c r="U1144" s="67"/>
      <c r="V1144" s="67"/>
      <c r="W1144" s="67"/>
      <c r="X1144" s="67"/>
      <c r="Y1144" s="67"/>
      <c r="Z1144" s="67"/>
      <c r="AA1144" s="67"/>
      <c r="AB1144" s="67"/>
      <c r="AC1144" s="67"/>
      <c r="AD1144" s="67"/>
      <c r="AE1144" s="67"/>
      <c r="AF1144" s="67"/>
      <c r="AG1144" s="67"/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  <c r="AU1144" s="67"/>
      <c r="AV1144" s="67"/>
    </row>
    <row r="1145" spans="4:48"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67"/>
      <c r="Q1145" s="67"/>
      <c r="R1145" s="67"/>
      <c r="S1145" s="67"/>
      <c r="T1145" s="67"/>
      <c r="U1145" s="67"/>
      <c r="V1145" s="67"/>
      <c r="W1145" s="67"/>
      <c r="X1145" s="67"/>
      <c r="Y1145" s="67"/>
      <c r="Z1145" s="67"/>
      <c r="AA1145" s="67"/>
      <c r="AB1145" s="67"/>
      <c r="AC1145" s="67"/>
      <c r="AD1145" s="67"/>
      <c r="AE1145" s="67"/>
      <c r="AF1145" s="67"/>
      <c r="AG1145" s="67"/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  <c r="AU1145" s="67"/>
      <c r="AV1145" s="67"/>
    </row>
    <row r="1146" spans="4:48"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67"/>
      <c r="Q1146" s="67"/>
      <c r="R1146" s="67"/>
      <c r="S1146" s="67"/>
      <c r="T1146" s="67"/>
      <c r="U1146" s="67"/>
      <c r="V1146" s="67"/>
      <c r="W1146" s="67"/>
      <c r="X1146" s="67"/>
      <c r="Y1146" s="67"/>
      <c r="Z1146" s="67"/>
      <c r="AA1146" s="67"/>
      <c r="AB1146" s="67"/>
      <c r="AC1146" s="67"/>
      <c r="AD1146" s="67"/>
      <c r="AE1146" s="67"/>
      <c r="AF1146" s="67"/>
      <c r="AG1146" s="67"/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  <c r="AU1146" s="67"/>
      <c r="AV1146" s="67"/>
    </row>
    <row r="1147" spans="4:48"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67"/>
      <c r="Q1147" s="67"/>
      <c r="R1147" s="67"/>
      <c r="S1147" s="67"/>
      <c r="T1147" s="67"/>
      <c r="U1147" s="67"/>
      <c r="V1147" s="67"/>
      <c r="W1147" s="67"/>
      <c r="X1147" s="67"/>
      <c r="Y1147" s="67"/>
      <c r="Z1147" s="67"/>
      <c r="AA1147" s="67"/>
      <c r="AB1147" s="67"/>
      <c r="AC1147" s="67"/>
      <c r="AD1147" s="67"/>
      <c r="AE1147" s="67"/>
      <c r="AF1147" s="67"/>
      <c r="AG1147" s="67"/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  <c r="AU1147" s="67"/>
      <c r="AV1147" s="67"/>
    </row>
    <row r="1148" spans="4:48"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67"/>
      <c r="Q1148" s="67"/>
      <c r="R1148" s="67"/>
      <c r="S1148" s="67"/>
      <c r="T1148" s="67"/>
      <c r="U1148" s="67"/>
      <c r="V1148" s="67"/>
      <c r="W1148" s="67"/>
      <c r="X1148" s="67"/>
      <c r="Y1148" s="67"/>
      <c r="Z1148" s="67"/>
      <c r="AA1148" s="67"/>
      <c r="AB1148" s="67"/>
      <c r="AC1148" s="67"/>
      <c r="AD1148" s="67"/>
      <c r="AE1148" s="67"/>
      <c r="AF1148" s="67"/>
      <c r="AG1148" s="67"/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  <c r="AU1148" s="67"/>
      <c r="AV1148" s="67"/>
    </row>
    <row r="1149" spans="4:48"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67"/>
      <c r="Q1149" s="67"/>
      <c r="R1149" s="67"/>
      <c r="S1149" s="67"/>
      <c r="T1149" s="67"/>
      <c r="U1149" s="67"/>
      <c r="V1149" s="67"/>
      <c r="W1149" s="67"/>
      <c r="X1149" s="67"/>
      <c r="Y1149" s="67"/>
      <c r="Z1149" s="67"/>
      <c r="AA1149" s="67"/>
      <c r="AB1149" s="67"/>
      <c r="AC1149" s="67"/>
      <c r="AD1149" s="67"/>
      <c r="AE1149" s="67"/>
      <c r="AF1149" s="67"/>
      <c r="AG1149" s="67"/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  <c r="AU1149" s="67"/>
      <c r="AV1149" s="67"/>
    </row>
    <row r="1150" spans="4:48"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67"/>
      <c r="Q1150" s="67"/>
      <c r="R1150" s="67"/>
      <c r="S1150" s="67"/>
      <c r="T1150" s="67"/>
      <c r="U1150" s="67"/>
      <c r="V1150" s="67"/>
      <c r="W1150" s="67"/>
      <c r="X1150" s="67"/>
      <c r="Y1150" s="67"/>
      <c r="Z1150" s="67"/>
      <c r="AA1150" s="67"/>
      <c r="AB1150" s="67"/>
      <c r="AC1150" s="67"/>
      <c r="AD1150" s="67"/>
      <c r="AE1150" s="67"/>
      <c r="AF1150" s="67"/>
      <c r="AG1150" s="67"/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  <c r="AU1150" s="67"/>
      <c r="AV1150" s="67"/>
    </row>
    <row r="1151" spans="4:48"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67"/>
      <c r="Q1151" s="67"/>
      <c r="R1151" s="67"/>
      <c r="S1151" s="67"/>
      <c r="T1151" s="67"/>
      <c r="U1151" s="67"/>
      <c r="V1151" s="67"/>
      <c r="W1151" s="67"/>
      <c r="X1151" s="67"/>
      <c r="Y1151" s="67"/>
      <c r="Z1151" s="67"/>
      <c r="AA1151" s="67"/>
      <c r="AB1151" s="67"/>
      <c r="AC1151" s="67"/>
      <c r="AD1151" s="67"/>
      <c r="AE1151" s="67"/>
      <c r="AF1151" s="67"/>
      <c r="AG1151" s="67"/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  <c r="AU1151" s="67"/>
      <c r="AV1151" s="67"/>
    </row>
    <row r="1152" spans="4:48"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67"/>
      <c r="Q1152" s="67"/>
      <c r="R1152" s="67"/>
      <c r="S1152" s="67"/>
      <c r="T1152" s="67"/>
      <c r="U1152" s="67"/>
      <c r="V1152" s="67"/>
      <c r="W1152" s="67"/>
      <c r="X1152" s="67"/>
      <c r="Y1152" s="67"/>
      <c r="Z1152" s="67"/>
      <c r="AA1152" s="67"/>
      <c r="AB1152" s="67"/>
      <c r="AC1152" s="67"/>
      <c r="AD1152" s="67"/>
      <c r="AE1152" s="67"/>
      <c r="AF1152" s="67"/>
      <c r="AG1152" s="67"/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  <c r="AU1152" s="67"/>
      <c r="AV1152" s="67"/>
    </row>
    <row r="1153" spans="4:48"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67"/>
      <c r="Q1153" s="67"/>
      <c r="R1153" s="67"/>
      <c r="S1153" s="67"/>
      <c r="T1153" s="67"/>
      <c r="U1153" s="67"/>
      <c r="V1153" s="67"/>
      <c r="W1153" s="67"/>
      <c r="X1153" s="67"/>
      <c r="Y1153" s="67"/>
      <c r="Z1153" s="67"/>
      <c r="AA1153" s="67"/>
      <c r="AB1153" s="67"/>
      <c r="AC1153" s="67"/>
      <c r="AD1153" s="67"/>
      <c r="AE1153" s="67"/>
      <c r="AF1153" s="67"/>
      <c r="AG1153" s="67"/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  <c r="AU1153" s="67"/>
      <c r="AV1153" s="67"/>
    </row>
    <row r="1154" spans="4:48"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67"/>
      <c r="Q1154" s="67"/>
      <c r="R1154" s="67"/>
      <c r="S1154" s="67"/>
      <c r="T1154" s="67"/>
      <c r="U1154" s="67"/>
      <c r="V1154" s="67"/>
      <c r="W1154" s="67"/>
      <c r="X1154" s="67"/>
      <c r="Y1154" s="67"/>
      <c r="Z1154" s="67"/>
      <c r="AA1154" s="67"/>
      <c r="AB1154" s="67"/>
      <c r="AC1154" s="67"/>
      <c r="AD1154" s="67"/>
      <c r="AE1154" s="67"/>
      <c r="AF1154" s="67"/>
      <c r="AG1154" s="67"/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  <c r="AU1154" s="67"/>
      <c r="AV1154" s="67"/>
    </row>
    <row r="1155" spans="4:48"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67"/>
      <c r="Q1155" s="67"/>
      <c r="R1155" s="67"/>
      <c r="S1155" s="67"/>
      <c r="T1155" s="67"/>
      <c r="U1155" s="67"/>
      <c r="V1155" s="67"/>
      <c r="W1155" s="67"/>
      <c r="X1155" s="67"/>
      <c r="Y1155" s="67"/>
      <c r="Z1155" s="67"/>
      <c r="AA1155" s="67"/>
      <c r="AB1155" s="67"/>
      <c r="AC1155" s="67"/>
      <c r="AD1155" s="67"/>
      <c r="AE1155" s="67"/>
      <c r="AF1155" s="67"/>
      <c r="AG1155" s="67"/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  <c r="AU1155" s="67"/>
      <c r="AV1155" s="67"/>
    </row>
    <row r="1156" spans="4:48"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67"/>
      <c r="Q1156" s="67"/>
      <c r="R1156" s="67"/>
      <c r="S1156" s="67"/>
      <c r="T1156" s="67"/>
      <c r="U1156" s="67"/>
      <c r="V1156" s="67"/>
      <c r="W1156" s="67"/>
      <c r="X1156" s="67"/>
      <c r="Y1156" s="67"/>
      <c r="Z1156" s="67"/>
      <c r="AA1156" s="67"/>
      <c r="AB1156" s="67"/>
      <c r="AC1156" s="67"/>
      <c r="AD1156" s="67"/>
      <c r="AE1156" s="67"/>
      <c r="AF1156" s="67"/>
      <c r="AG1156" s="67"/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  <c r="AU1156" s="67"/>
      <c r="AV1156" s="67"/>
    </row>
    <row r="1157" spans="4:48"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67"/>
      <c r="Q1157" s="67"/>
      <c r="R1157" s="67"/>
      <c r="S1157" s="67"/>
      <c r="T1157" s="67"/>
      <c r="U1157" s="67"/>
      <c r="V1157" s="67"/>
      <c r="W1157" s="67"/>
      <c r="X1157" s="67"/>
      <c r="Y1157" s="67"/>
      <c r="Z1157" s="67"/>
      <c r="AA1157" s="67"/>
      <c r="AB1157" s="67"/>
      <c r="AC1157" s="67"/>
      <c r="AD1157" s="67"/>
      <c r="AE1157" s="67"/>
      <c r="AF1157" s="67"/>
      <c r="AG1157" s="67"/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  <c r="AU1157" s="67"/>
      <c r="AV1157" s="67"/>
    </row>
    <row r="1158" spans="4:48"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67"/>
      <c r="Q1158" s="67"/>
      <c r="R1158" s="67"/>
      <c r="S1158" s="67"/>
      <c r="T1158" s="67"/>
      <c r="U1158" s="67"/>
      <c r="V1158" s="67"/>
      <c r="W1158" s="67"/>
      <c r="X1158" s="67"/>
      <c r="Y1158" s="67"/>
      <c r="Z1158" s="67"/>
      <c r="AA1158" s="67"/>
      <c r="AB1158" s="67"/>
      <c r="AC1158" s="67"/>
      <c r="AD1158" s="67"/>
      <c r="AE1158" s="67"/>
      <c r="AF1158" s="67"/>
      <c r="AG1158" s="67"/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  <c r="AU1158" s="67"/>
      <c r="AV1158" s="67"/>
    </row>
    <row r="1159" spans="4:48"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67"/>
      <c r="Q1159" s="67"/>
      <c r="R1159" s="67"/>
      <c r="S1159" s="67"/>
      <c r="T1159" s="67"/>
      <c r="U1159" s="67"/>
      <c r="V1159" s="67"/>
      <c r="W1159" s="67"/>
      <c r="X1159" s="67"/>
      <c r="Y1159" s="67"/>
      <c r="Z1159" s="67"/>
      <c r="AA1159" s="67"/>
      <c r="AB1159" s="67"/>
      <c r="AC1159" s="67"/>
      <c r="AD1159" s="67"/>
      <c r="AE1159" s="67"/>
      <c r="AF1159" s="67"/>
      <c r="AG1159" s="67"/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  <c r="AU1159" s="67"/>
      <c r="AV1159" s="67"/>
    </row>
    <row r="1160" spans="4:48"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67"/>
      <c r="Q1160" s="67"/>
      <c r="R1160" s="67"/>
      <c r="S1160" s="67"/>
      <c r="T1160" s="67"/>
      <c r="U1160" s="67"/>
      <c r="V1160" s="67"/>
      <c r="W1160" s="67"/>
      <c r="X1160" s="67"/>
      <c r="Y1160" s="67"/>
      <c r="Z1160" s="67"/>
      <c r="AA1160" s="67"/>
      <c r="AB1160" s="67"/>
      <c r="AC1160" s="67"/>
      <c r="AD1160" s="67"/>
      <c r="AE1160" s="67"/>
      <c r="AF1160" s="67"/>
      <c r="AG1160" s="67"/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  <c r="AU1160" s="67"/>
      <c r="AV1160" s="67"/>
    </row>
    <row r="1161" spans="4:48"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67"/>
      <c r="Q1161" s="67"/>
      <c r="R1161" s="67"/>
      <c r="S1161" s="67"/>
      <c r="T1161" s="67"/>
      <c r="U1161" s="67"/>
      <c r="V1161" s="67"/>
      <c r="W1161" s="67"/>
      <c r="X1161" s="67"/>
      <c r="Y1161" s="67"/>
      <c r="Z1161" s="67"/>
      <c r="AA1161" s="67"/>
      <c r="AB1161" s="67"/>
      <c r="AC1161" s="67"/>
      <c r="AD1161" s="67"/>
      <c r="AE1161" s="67"/>
      <c r="AF1161" s="67"/>
      <c r="AG1161" s="67"/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  <c r="AU1161" s="67"/>
      <c r="AV1161" s="67"/>
    </row>
    <row r="1162" spans="4:48"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67"/>
      <c r="Q1162" s="67"/>
      <c r="R1162" s="67"/>
      <c r="S1162" s="67"/>
      <c r="T1162" s="67"/>
      <c r="U1162" s="67"/>
      <c r="V1162" s="67"/>
      <c r="W1162" s="67"/>
      <c r="X1162" s="67"/>
      <c r="Y1162" s="67"/>
      <c r="Z1162" s="67"/>
      <c r="AA1162" s="67"/>
      <c r="AB1162" s="67"/>
      <c r="AC1162" s="67"/>
      <c r="AD1162" s="67"/>
      <c r="AE1162" s="67"/>
      <c r="AF1162" s="67"/>
      <c r="AG1162" s="67"/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  <c r="AU1162" s="67"/>
      <c r="AV1162" s="67"/>
    </row>
    <row r="1163" spans="4:48"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67"/>
      <c r="Q1163" s="67"/>
      <c r="R1163" s="67"/>
      <c r="S1163" s="67"/>
      <c r="T1163" s="67"/>
      <c r="U1163" s="67"/>
      <c r="V1163" s="67"/>
      <c r="W1163" s="67"/>
      <c r="X1163" s="67"/>
      <c r="Y1163" s="67"/>
      <c r="Z1163" s="67"/>
      <c r="AA1163" s="67"/>
      <c r="AB1163" s="67"/>
      <c r="AC1163" s="67"/>
      <c r="AD1163" s="67"/>
      <c r="AE1163" s="67"/>
      <c r="AF1163" s="67"/>
      <c r="AG1163" s="67"/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  <c r="AU1163" s="67"/>
      <c r="AV1163" s="67"/>
    </row>
    <row r="1164" spans="4:48"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67"/>
      <c r="Q1164" s="67"/>
      <c r="R1164" s="67"/>
      <c r="S1164" s="67"/>
      <c r="T1164" s="67"/>
      <c r="U1164" s="67"/>
      <c r="V1164" s="67"/>
      <c r="W1164" s="67"/>
      <c r="X1164" s="67"/>
      <c r="Y1164" s="67"/>
      <c r="Z1164" s="67"/>
      <c r="AA1164" s="67"/>
      <c r="AB1164" s="67"/>
      <c r="AC1164" s="67"/>
      <c r="AD1164" s="67"/>
      <c r="AE1164" s="67"/>
      <c r="AF1164" s="67"/>
      <c r="AG1164" s="67"/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  <c r="AU1164" s="67"/>
      <c r="AV1164" s="67"/>
    </row>
    <row r="1165" spans="4:48"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67"/>
      <c r="Q1165" s="67"/>
      <c r="R1165" s="67"/>
      <c r="S1165" s="67"/>
      <c r="T1165" s="67"/>
      <c r="U1165" s="67"/>
      <c r="V1165" s="67"/>
      <c r="W1165" s="67"/>
      <c r="X1165" s="67"/>
      <c r="Y1165" s="67"/>
      <c r="Z1165" s="67"/>
      <c r="AA1165" s="67"/>
      <c r="AB1165" s="67"/>
      <c r="AC1165" s="67"/>
      <c r="AD1165" s="67"/>
      <c r="AE1165" s="67"/>
      <c r="AF1165" s="67"/>
      <c r="AG1165" s="67"/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  <c r="AU1165" s="67"/>
      <c r="AV1165" s="67"/>
    </row>
    <row r="1166" spans="4:48"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67"/>
      <c r="Q1166" s="67"/>
      <c r="R1166" s="67"/>
      <c r="S1166" s="67"/>
      <c r="T1166" s="67"/>
      <c r="U1166" s="67"/>
      <c r="V1166" s="67"/>
      <c r="W1166" s="67"/>
      <c r="X1166" s="67"/>
      <c r="Y1166" s="67"/>
      <c r="Z1166" s="67"/>
      <c r="AA1166" s="67"/>
      <c r="AB1166" s="67"/>
      <c r="AC1166" s="67"/>
      <c r="AD1166" s="67"/>
      <c r="AE1166" s="67"/>
      <c r="AF1166" s="67"/>
      <c r="AG1166" s="67"/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  <c r="AU1166" s="67"/>
      <c r="AV1166" s="67"/>
    </row>
    <row r="1167" spans="4:48"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67"/>
      <c r="Q1167" s="67"/>
      <c r="R1167" s="67"/>
      <c r="S1167" s="67"/>
      <c r="T1167" s="67"/>
      <c r="U1167" s="67"/>
      <c r="V1167" s="67"/>
      <c r="W1167" s="67"/>
      <c r="X1167" s="67"/>
      <c r="Y1167" s="67"/>
      <c r="Z1167" s="67"/>
      <c r="AA1167" s="67"/>
      <c r="AB1167" s="67"/>
      <c r="AC1167" s="67"/>
      <c r="AD1167" s="67"/>
      <c r="AE1167" s="67"/>
      <c r="AF1167" s="67"/>
      <c r="AG1167" s="67"/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  <c r="AU1167" s="67"/>
      <c r="AV1167" s="67"/>
    </row>
    <row r="1168" spans="4:48"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67"/>
      <c r="Q1168" s="67"/>
      <c r="R1168" s="67"/>
      <c r="S1168" s="67"/>
      <c r="T1168" s="67"/>
      <c r="U1168" s="67"/>
      <c r="V1168" s="67"/>
      <c r="W1168" s="67"/>
      <c r="X1168" s="67"/>
      <c r="Y1168" s="67"/>
      <c r="Z1168" s="67"/>
      <c r="AA1168" s="67"/>
      <c r="AB1168" s="67"/>
      <c r="AC1168" s="67"/>
      <c r="AD1168" s="67"/>
      <c r="AE1168" s="67"/>
      <c r="AF1168" s="67"/>
      <c r="AG1168" s="67"/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  <c r="AU1168" s="67"/>
      <c r="AV1168" s="67"/>
    </row>
    <row r="1169" spans="4:48"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67"/>
      <c r="Q1169" s="67"/>
      <c r="R1169" s="67"/>
      <c r="S1169" s="67"/>
      <c r="T1169" s="67"/>
      <c r="U1169" s="67"/>
      <c r="V1169" s="67"/>
      <c r="W1169" s="67"/>
      <c r="X1169" s="67"/>
      <c r="Y1169" s="67"/>
      <c r="Z1169" s="67"/>
      <c r="AA1169" s="67"/>
      <c r="AB1169" s="67"/>
      <c r="AC1169" s="67"/>
      <c r="AD1169" s="67"/>
      <c r="AE1169" s="67"/>
      <c r="AF1169" s="67"/>
      <c r="AG1169" s="67"/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  <c r="AU1169" s="67"/>
      <c r="AV1169" s="67"/>
    </row>
    <row r="1170" spans="4:48"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67"/>
      <c r="Q1170" s="67"/>
      <c r="R1170" s="67"/>
      <c r="S1170" s="67"/>
      <c r="T1170" s="67"/>
      <c r="U1170" s="67"/>
      <c r="V1170" s="67"/>
      <c r="W1170" s="67"/>
      <c r="X1170" s="67"/>
      <c r="Y1170" s="67"/>
      <c r="Z1170" s="67"/>
      <c r="AA1170" s="67"/>
      <c r="AB1170" s="67"/>
      <c r="AC1170" s="67"/>
      <c r="AD1170" s="67"/>
      <c r="AE1170" s="67"/>
      <c r="AF1170" s="67"/>
      <c r="AG1170" s="67"/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  <c r="AU1170" s="67"/>
      <c r="AV1170" s="67"/>
    </row>
    <row r="1171" spans="4:48"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67"/>
      <c r="Q1171" s="67"/>
      <c r="R1171" s="67"/>
      <c r="S1171" s="67"/>
      <c r="T1171" s="67"/>
      <c r="U1171" s="67"/>
      <c r="V1171" s="67"/>
      <c r="W1171" s="67"/>
      <c r="X1171" s="67"/>
      <c r="Y1171" s="67"/>
      <c r="Z1171" s="67"/>
      <c r="AA1171" s="67"/>
      <c r="AB1171" s="67"/>
      <c r="AC1171" s="67"/>
      <c r="AD1171" s="67"/>
      <c r="AE1171" s="67"/>
      <c r="AF1171" s="67"/>
      <c r="AG1171" s="67"/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  <c r="AU1171" s="67"/>
      <c r="AV1171" s="67"/>
    </row>
    <row r="1172" spans="4:48"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67"/>
      <c r="Q1172" s="67"/>
      <c r="R1172" s="67"/>
      <c r="S1172" s="67"/>
      <c r="T1172" s="67"/>
      <c r="U1172" s="67"/>
      <c r="V1172" s="67"/>
      <c r="W1172" s="67"/>
      <c r="X1172" s="67"/>
      <c r="Y1172" s="67"/>
      <c r="Z1172" s="67"/>
      <c r="AA1172" s="67"/>
      <c r="AB1172" s="67"/>
      <c r="AC1172" s="67"/>
      <c r="AD1172" s="67"/>
      <c r="AE1172" s="67"/>
      <c r="AF1172" s="67"/>
      <c r="AG1172" s="67"/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  <c r="AU1172" s="67"/>
      <c r="AV1172" s="67"/>
    </row>
    <row r="1173" spans="4:48"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67"/>
      <c r="Q1173" s="67"/>
      <c r="R1173" s="67"/>
      <c r="S1173" s="67"/>
      <c r="T1173" s="67"/>
      <c r="U1173" s="67"/>
      <c r="V1173" s="67"/>
      <c r="W1173" s="67"/>
      <c r="X1173" s="67"/>
      <c r="Y1173" s="67"/>
      <c r="Z1173" s="67"/>
      <c r="AA1173" s="67"/>
      <c r="AB1173" s="67"/>
      <c r="AC1173" s="67"/>
      <c r="AD1173" s="67"/>
      <c r="AE1173" s="67"/>
      <c r="AF1173" s="67"/>
      <c r="AG1173" s="67"/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  <c r="AU1173" s="67"/>
      <c r="AV1173" s="67"/>
    </row>
    <row r="1174" spans="4:48"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67"/>
      <c r="Q1174" s="67"/>
      <c r="R1174" s="67"/>
      <c r="S1174" s="67"/>
      <c r="T1174" s="67"/>
      <c r="U1174" s="67"/>
      <c r="V1174" s="67"/>
      <c r="W1174" s="67"/>
      <c r="X1174" s="67"/>
      <c r="Y1174" s="67"/>
      <c r="Z1174" s="67"/>
      <c r="AA1174" s="67"/>
      <c r="AB1174" s="67"/>
      <c r="AC1174" s="67"/>
      <c r="AD1174" s="67"/>
      <c r="AE1174" s="67"/>
      <c r="AF1174" s="67"/>
      <c r="AG1174" s="67"/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  <c r="AU1174" s="67"/>
      <c r="AV1174" s="67"/>
    </row>
    <row r="1175" spans="4:48"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67"/>
      <c r="Q1175" s="67"/>
      <c r="R1175" s="67"/>
      <c r="S1175" s="67"/>
      <c r="T1175" s="67"/>
      <c r="U1175" s="67"/>
      <c r="V1175" s="67"/>
      <c r="W1175" s="67"/>
      <c r="X1175" s="67"/>
      <c r="Y1175" s="67"/>
      <c r="Z1175" s="67"/>
      <c r="AA1175" s="67"/>
      <c r="AB1175" s="67"/>
      <c r="AC1175" s="67"/>
      <c r="AD1175" s="67"/>
      <c r="AE1175" s="67"/>
      <c r="AF1175" s="67"/>
      <c r="AG1175" s="67"/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  <c r="AU1175" s="67"/>
      <c r="AV1175" s="67"/>
    </row>
    <row r="1176" spans="4:48"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67"/>
      <c r="Q1176" s="67"/>
      <c r="R1176" s="67"/>
      <c r="S1176" s="67"/>
      <c r="T1176" s="67"/>
      <c r="U1176" s="67"/>
      <c r="V1176" s="67"/>
      <c r="W1176" s="67"/>
      <c r="X1176" s="67"/>
      <c r="Y1176" s="67"/>
      <c r="Z1176" s="67"/>
      <c r="AA1176" s="67"/>
      <c r="AB1176" s="67"/>
      <c r="AC1176" s="67"/>
      <c r="AD1176" s="67"/>
      <c r="AE1176" s="67"/>
      <c r="AF1176" s="67"/>
      <c r="AG1176" s="67"/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  <c r="AU1176" s="67"/>
      <c r="AV1176" s="67"/>
    </row>
    <row r="1177" spans="4:48"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67"/>
      <c r="Q1177" s="67"/>
      <c r="R1177" s="67"/>
      <c r="S1177" s="67"/>
      <c r="T1177" s="67"/>
      <c r="U1177" s="67"/>
      <c r="V1177" s="67"/>
      <c r="W1177" s="67"/>
      <c r="X1177" s="67"/>
      <c r="Y1177" s="67"/>
      <c r="Z1177" s="67"/>
      <c r="AA1177" s="67"/>
      <c r="AB1177" s="67"/>
      <c r="AC1177" s="67"/>
      <c r="AD1177" s="67"/>
      <c r="AE1177" s="67"/>
      <c r="AF1177" s="67"/>
      <c r="AG1177" s="67"/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  <c r="AU1177" s="67"/>
      <c r="AV1177" s="67"/>
    </row>
    <row r="1178" spans="4:48"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67"/>
      <c r="Q1178" s="67"/>
      <c r="R1178" s="67"/>
      <c r="S1178" s="67"/>
      <c r="T1178" s="67"/>
      <c r="U1178" s="67"/>
      <c r="V1178" s="67"/>
      <c r="W1178" s="67"/>
      <c r="X1178" s="67"/>
      <c r="Y1178" s="67"/>
      <c r="Z1178" s="67"/>
      <c r="AA1178" s="67"/>
      <c r="AB1178" s="67"/>
      <c r="AC1178" s="67"/>
      <c r="AD1178" s="67"/>
      <c r="AE1178" s="67"/>
      <c r="AF1178" s="67"/>
      <c r="AG1178" s="67"/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  <c r="AU1178" s="67"/>
      <c r="AV1178" s="67"/>
    </row>
    <row r="1179" spans="4:48"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67"/>
      <c r="Q1179" s="67"/>
      <c r="R1179" s="67"/>
      <c r="S1179" s="67"/>
      <c r="T1179" s="67"/>
      <c r="U1179" s="67"/>
      <c r="V1179" s="67"/>
      <c r="W1179" s="67"/>
      <c r="X1179" s="67"/>
      <c r="Y1179" s="67"/>
      <c r="Z1179" s="67"/>
      <c r="AA1179" s="67"/>
      <c r="AB1179" s="67"/>
      <c r="AC1179" s="67"/>
      <c r="AD1179" s="67"/>
      <c r="AE1179" s="67"/>
      <c r="AF1179" s="67"/>
      <c r="AG1179" s="67"/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  <c r="AU1179" s="67"/>
      <c r="AV1179" s="67"/>
    </row>
    <row r="1180" spans="4:48"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67"/>
      <c r="Q1180" s="67"/>
      <c r="R1180" s="67"/>
      <c r="S1180" s="67"/>
      <c r="T1180" s="67"/>
      <c r="U1180" s="67"/>
      <c r="V1180" s="67"/>
      <c r="W1180" s="67"/>
      <c r="X1180" s="67"/>
      <c r="Y1180" s="67"/>
      <c r="Z1180" s="67"/>
      <c r="AA1180" s="67"/>
      <c r="AB1180" s="67"/>
      <c r="AC1180" s="67"/>
      <c r="AD1180" s="67"/>
      <c r="AE1180" s="67"/>
      <c r="AF1180" s="67"/>
      <c r="AG1180" s="67"/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  <c r="AU1180" s="67"/>
      <c r="AV1180" s="67"/>
    </row>
    <row r="1181" spans="4:48"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67"/>
      <c r="Q1181" s="67"/>
      <c r="R1181" s="67"/>
      <c r="S1181" s="67"/>
      <c r="T1181" s="67"/>
      <c r="U1181" s="67"/>
      <c r="V1181" s="67"/>
      <c r="W1181" s="67"/>
      <c r="X1181" s="67"/>
      <c r="Y1181" s="67"/>
      <c r="Z1181" s="67"/>
      <c r="AA1181" s="67"/>
      <c r="AB1181" s="67"/>
      <c r="AC1181" s="67"/>
      <c r="AD1181" s="67"/>
      <c r="AE1181" s="67"/>
      <c r="AF1181" s="67"/>
      <c r="AG1181" s="67"/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  <c r="AU1181" s="67"/>
      <c r="AV1181" s="67"/>
    </row>
    <row r="1182" spans="4:48"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67"/>
      <c r="Q1182" s="67"/>
      <c r="R1182" s="67"/>
      <c r="S1182" s="67"/>
      <c r="T1182" s="67"/>
      <c r="U1182" s="67"/>
      <c r="V1182" s="67"/>
      <c r="W1182" s="67"/>
      <c r="X1182" s="67"/>
      <c r="Y1182" s="67"/>
      <c r="Z1182" s="67"/>
      <c r="AA1182" s="67"/>
      <c r="AB1182" s="67"/>
      <c r="AC1182" s="67"/>
      <c r="AD1182" s="67"/>
      <c r="AE1182" s="67"/>
      <c r="AF1182" s="67"/>
      <c r="AG1182" s="67"/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  <c r="AU1182" s="67"/>
      <c r="AV1182" s="67"/>
    </row>
    <row r="1183" spans="4:48"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67"/>
      <c r="Q1183" s="67"/>
      <c r="R1183" s="67"/>
      <c r="S1183" s="67"/>
      <c r="T1183" s="67"/>
      <c r="U1183" s="67"/>
      <c r="V1183" s="67"/>
      <c r="W1183" s="67"/>
      <c r="X1183" s="67"/>
      <c r="Y1183" s="67"/>
      <c r="Z1183" s="67"/>
      <c r="AA1183" s="67"/>
      <c r="AB1183" s="67"/>
      <c r="AC1183" s="67"/>
      <c r="AD1183" s="67"/>
      <c r="AE1183" s="67"/>
      <c r="AF1183" s="67"/>
      <c r="AG1183" s="67"/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  <c r="AU1183" s="67"/>
      <c r="AV1183" s="67"/>
    </row>
    <row r="1184" spans="4:48"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67"/>
      <c r="Q1184" s="67"/>
      <c r="R1184" s="67"/>
      <c r="S1184" s="67"/>
      <c r="T1184" s="67"/>
      <c r="U1184" s="67"/>
      <c r="V1184" s="67"/>
      <c r="W1184" s="67"/>
      <c r="X1184" s="67"/>
      <c r="Y1184" s="67"/>
      <c r="Z1184" s="67"/>
      <c r="AA1184" s="67"/>
      <c r="AB1184" s="67"/>
      <c r="AC1184" s="67"/>
      <c r="AD1184" s="67"/>
      <c r="AE1184" s="67"/>
      <c r="AF1184" s="67"/>
      <c r="AG1184" s="67"/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  <c r="AU1184" s="67"/>
      <c r="AV1184" s="67"/>
    </row>
    <row r="1185" spans="4:48"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67"/>
      <c r="Q1185" s="67"/>
      <c r="R1185" s="67"/>
      <c r="S1185" s="67"/>
      <c r="T1185" s="67"/>
      <c r="U1185" s="67"/>
      <c r="V1185" s="67"/>
      <c r="W1185" s="67"/>
      <c r="X1185" s="67"/>
      <c r="Y1185" s="67"/>
      <c r="Z1185" s="67"/>
      <c r="AA1185" s="67"/>
      <c r="AB1185" s="67"/>
      <c r="AC1185" s="67"/>
      <c r="AD1185" s="67"/>
      <c r="AE1185" s="67"/>
      <c r="AF1185" s="67"/>
      <c r="AG1185" s="67"/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  <c r="AU1185" s="67"/>
      <c r="AV1185" s="67"/>
    </row>
    <row r="1186" spans="4:48"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67"/>
      <c r="Q1186" s="67"/>
      <c r="R1186" s="67"/>
      <c r="S1186" s="67"/>
      <c r="T1186" s="67"/>
      <c r="U1186" s="67"/>
      <c r="V1186" s="67"/>
      <c r="W1186" s="67"/>
      <c r="X1186" s="67"/>
      <c r="Y1186" s="67"/>
      <c r="Z1186" s="67"/>
      <c r="AA1186" s="67"/>
      <c r="AB1186" s="67"/>
      <c r="AC1186" s="67"/>
      <c r="AD1186" s="67"/>
      <c r="AE1186" s="67"/>
      <c r="AF1186" s="67"/>
      <c r="AG1186" s="67"/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  <c r="AU1186" s="67"/>
      <c r="AV1186" s="67"/>
    </row>
    <row r="1187" spans="4:48"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67"/>
      <c r="Q1187" s="67"/>
      <c r="R1187" s="67"/>
      <c r="S1187" s="67"/>
      <c r="T1187" s="67"/>
      <c r="U1187" s="67"/>
      <c r="V1187" s="67"/>
      <c r="W1187" s="67"/>
      <c r="X1187" s="67"/>
      <c r="Y1187" s="67"/>
      <c r="Z1187" s="67"/>
      <c r="AA1187" s="67"/>
      <c r="AB1187" s="67"/>
      <c r="AC1187" s="67"/>
      <c r="AD1187" s="67"/>
      <c r="AE1187" s="67"/>
      <c r="AF1187" s="67"/>
      <c r="AG1187" s="67"/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  <c r="AU1187" s="67"/>
      <c r="AV1187" s="67"/>
    </row>
    <row r="1188" spans="4:48"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67"/>
      <c r="Q1188" s="67"/>
      <c r="R1188" s="67"/>
      <c r="S1188" s="67"/>
      <c r="T1188" s="67"/>
      <c r="U1188" s="67"/>
      <c r="V1188" s="67"/>
      <c r="W1188" s="67"/>
      <c r="X1188" s="67"/>
      <c r="Y1188" s="67"/>
      <c r="Z1188" s="67"/>
      <c r="AA1188" s="67"/>
      <c r="AB1188" s="67"/>
      <c r="AC1188" s="67"/>
      <c r="AD1188" s="67"/>
      <c r="AE1188" s="67"/>
      <c r="AF1188" s="67"/>
      <c r="AG1188" s="67"/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  <c r="AU1188" s="67"/>
      <c r="AV1188" s="67"/>
    </row>
    <row r="1189" spans="4:48"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67"/>
      <c r="Q1189" s="67"/>
      <c r="R1189" s="67"/>
      <c r="S1189" s="67"/>
      <c r="T1189" s="67"/>
      <c r="U1189" s="67"/>
      <c r="V1189" s="67"/>
      <c r="W1189" s="67"/>
      <c r="X1189" s="67"/>
      <c r="Y1189" s="67"/>
      <c r="Z1189" s="67"/>
      <c r="AA1189" s="67"/>
      <c r="AB1189" s="67"/>
      <c r="AC1189" s="67"/>
      <c r="AD1189" s="67"/>
      <c r="AE1189" s="67"/>
      <c r="AF1189" s="67"/>
      <c r="AG1189" s="67"/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  <c r="AU1189" s="67"/>
      <c r="AV1189" s="67"/>
    </row>
    <row r="1190" spans="4:48"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67"/>
      <c r="Q1190" s="67"/>
      <c r="R1190" s="67"/>
      <c r="S1190" s="67"/>
      <c r="T1190" s="67"/>
      <c r="U1190" s="67"/>
      <c r="V1190" s="67"/>
      <c r="W1190" s="67"/>
      <c r="X1190" s="67"/>
      <c r="Y1190" s="67"/>
      <c r="Z1190" s="67"/>
      <c r="AA1190" s="67"/>
      <c r="AB1190" s="67"/>
      <c r="AC1190" s="67"/>
      <c r="AD1190" s="67"/>
      <c r="AE1190" s="67"/>
      <c r="AF1190" s="67"/>
      <c r="AG1190" s="67"/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  <c r="AU1190" s="67"/>
      <c r="AV1190" s="67"/>
    </row>
    <row r="1191" spans="4:48"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67"/>
      <c r="Q1191" s="67"/>
      <c r="R1191" s="67"/>
      <c r="S1191" s="67"/>
      <c r="T1191" s="67"/>
      <c r="U1191" s="67"/>
      <c r="V1191" s="67"/>
      <c r="W1191" s="67"/>
      <c r="X1191" s="67"/>
      <c r="Y1191" s="67"/>
      <c r="Z1191" s="67"/>
      <c r="AA1191" s="67"/>
      <c r="AB1191" s="67"/>
      <c r="AC1191" s="67"/>
      <c r="AD1191" s="67"/>
      <c r="AE1191" s="67"/>
      <c r="AF1191" s="67"/>
      <c r="AG1191" s="67"/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  <c r="AU1191" s="67"/>
      <c r="AV1191" s="67"/>
    </row>
    <row r="1192" spans="4:48"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67"/>
      <c r="Q1192" s="67"/>
      <c r="R1192" s="67"/>
      <c r="S1192" s="67"/>
      <c r="T1192" s="67"/>
      <c r="U1192" s="67"/>
      <c r="V1192" s="67"/>
      <c r="W1192" s="67"/>
      <c r="X1192" s="67"/>
      <c r="Y1192" s="67"/>
      <c r="Z1192" s="67"/>
      <c r="AA1192" s="67"/>
      <c r="AB1192" s="67"/>
      <c r="AC1192" s="67"/>
      <c r="AD1192" s="67"/>
      <c r="AE1192" s="67"/>
      <c r="AF1192" s="67"/>
      <c r="AG1192" s="67"/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  <c r="AU1192" s="67"/>
      <c r="AV1192" s="67"/>
    </row>
    <row r="1193" spans="4:48"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67"/>
      <c r="Q1193" s="67"/>
      <c r="R1193" s="67"/>
      <c r="S1193" s="67"/>
      <c r="T1193" s="67"/>
      <c r="U1193" s="67"/>
      <c r="V1193" s="67"/>
      <c r="W1193" s="67"/>
      <c r="X1193" s="67"/>
      <c r="Y1193" s="67"/>
      <c r="Z1193" s="67"/>
      <c r="AA1193" s="67"/>
      <c r="AB1193" s="67"/>
      <c r="AC1193" s="67"/>
      <c r="AD1193" s="67"/>
      <c r="AE1193" s="67"/>
      <c r="AF1193" s="67"/>
      <c r="AG1193" s="67"/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  <c r="AU1193" s="67"/>
      <c r="AV1193" s="67"/>
    </row>
    <row r="1194" spans="4:48"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67"/>
      <c r="Q1194" s="67"/>
      <c r="R1194" s="67"/>
      <c r="S1194" s="67"/>
      <c r="T1194" s="67"/>
      <c r="U1194" s="67"/>
      <c r="V1194" s="67"/>
      <c r="W1194" s="67"/>
      <c r="X1194" s="67"/>
      <c r="Y1194" s="67"/>
      <c r="Z1194" s="67"/>
      <c r="AA1194" s="67"/>
      <c r="AB1194" s="67"/>
      <c r="AC1194" s="67"/>
      <c r="AD1194" s="67"/>
      <c r="AE1194" s="67"/>
      <c r="AF1194" s="67"/>
      <c r="AG1194" s="67"/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  <c r="AU1194" s="67"/>
      <c r="AV1194" s="67"/>
    </row>
    <row r="1195" spans="4:48"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67"/>
      <c r="Q1195" s="67"/>
      <c r="R1195" s="67"/>
      <c r="S1195" s="67"/>
      <c r="T1195" s="67"/>
      <c r="U1195" s="67"/>
      <c r="V1195" s="67"/>
      <c r="W1195" s="67"/>
      <c r="X1195" s="67"/>
      <c r="Y1195" s="67"/>
      <c r="Z1195" s="67"/>
      <c r="AA1195" s="67"/>
      <c r="AB1195" s="67"/>
      <c r="AC1195" s="67"/>
      <c r="AD1195" s="67"/>
      <c r="AE1195" s="67"/>
      <c r="AF1195" s="67"/>
      <c r="AG1195" s="67"/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  <c r="AU1195" s="67"/>
      <c r="AV1195" s="67"/>
    </row>
    <row r="1196" spans="4:48"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67"/>
      <c r="Q1196" s="67"/>
      <c r="R1196" s="67"/>
      <c r="S1196" s="67"/>
      <c r="T1196" s="67"/>
      <c r="U1196" s="67"/>
      <c r="V1196" s="67"/>
      <c r="W1196" s="67"/>
      <c r="X1196" s="67"/>
      <c r="Y1196" s="67"/>
      <c r="Z1196" s="67"/>
      <c r="AA1196" s="67"/>
      <c r="AB1196" s="67"/>
      <c r="AC1196" s="67"/>
      <c r="AD1196" s="67"/>
      <c r="AE1196" s="67"/>
      <c r="AF1196" s="67"/>
      <c r="AG1196" s="67"/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  <c r="AU1196" s="67"/>
      <c r="AV1196" s="67"/>
    </row>
    <row r="1197" spans="4:48"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67"/>
      <c r="Q1197" s="67"/>
      <c r="R1197" s="67"/>
      <c r="S1197" s="67"/>
      <c r="T1197" s="67"/>
      <c r="U1197" s="67"/>
      <c r="V1197" s="67"/>
      <c r="W1197" s="67"/>
      <c r="X1197" s="67"/>
      <c r="Y1197" s="67"/>
      <c r="Z1197" s="67"/>
      <c r="AA1197" s="67"/>
      <c r="AB1197" s="67"/>
      <c r="AC1197" s="67"/>
      <c r="AD1197" s="67"/>
      <c r="AE1197" s="67"/>
      <c r="AF1197" s="67"/>
      <c r="AG1197" s="67"/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  <c r="AU1197" s="67"/>
      <c r="AV1197" s="67"/>
    </row>
    <row r="1198" spans="4:48"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67"/>
      <c r="Q1198" s="67"/>
      <c r="R1198" s="67"/>
      <c r="S1198" s="67"/>
      <c r="T1198" s="67"/>
      <c r="U1198" s="67"/>
      <c r="V1198" s="67"/>
      <c r="W1198" s="67"/>
      <c r="X1198" s="67"/>
      <c r="Y1198" s="67"/>
      <c r="Z1198" s="67"/>
      <c r="AA1198" s="67"/>
      <c r="AB1198" s="67"/>
      <c r="AC1198" s="67"/>
      <c r="AD1198" s="67"/>
      <c r="AE1198" s="67"/>
      <c r="AF1198" s="67"/>
      <c r="AG1198" s="67"/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  <c r="AU1198" s="67"/>
      <c r="AV1198" s="67"/>
    </row>
    <row r="1199" spans="4:48"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67"/>
      <c r="Q1199" s="67"/>
      <c r="R1199" s="67"/>
      <c r="S1199" s="67"/>
      <c r="T1199" s="67"/>
      <c r="U1199" s="67"/>
      <c r="V1199" s="67"/>
      <c r="W1199" s="67"/>
      <c r="X1199" s="67"/>
      <c r="Y1199" s="67"/>
      <c r="Z1199" s="67"/>
      <c r="AA1199" s="67"/>
      <c r="AB1199" s="67"/>
      <c r="AC1199" s="67"/>
      <c r="AD1199" s="67"/>
      <c r="AE1199" s="67"/>
      <c r="AF1199" s="67"/>
      <c r="AG1199" s="67"/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  <c r="AU1199" s="67"/>
      <c r="AV1199" s="67"/>
    </row>
    <row r="1200" spans="4:48"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67"/>
      <c r="Q1200" s="67"/>
      <c r="R1200" s="67"/>
      <c r="S1200" s="67"/>
      <c r="T1200" s="67"/>
      <c r="U1200" s="67"/>
      <c r="V1200" s="67"/>
      <c r="W1200" s="67"/>
      <c r="X1200" s="67"/>
      <c r="Y1200" s="67"/>
      <c r="Z1200" s="67"/>
      <c r="AA1200" s="67"/>
      <c r="AB1200" s="67"/>
      <c r="AC1200" s="67"/>
      <c r="AD1200" s="67"/>
      <c r="AE1200" s="67"/>
      <c r="AF1200" s="67"/>
      <c r="AG1200" s="67"/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  <c r="AU1200" s="67"/>
      <c r="AV1200" s="67"/>
    </row>
    <row r="1201" spans="4:48"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67"/>
      <c r="Q1201" s="67"/>
      <c r="R1201" s="67"/>
      <c r="S1201" s="67"/>
      <c r="T1201" s="67"/>
      <c r="U1201" s="67"/>
      <c r="V1201" s="67"/>
      <c r="W1201" s="67"/>
      <c r="X1201" s="67"/>
      <c r="Y1201" s="67"/>
      <c r="Z1201" s="67"/>
      <c r="AA1201" s="67"/>
      <c r="AB1201" s="67"/>
      <c r="AC1201" s="67"/>
      <c r="AD1201" s="67"/>
      <c r="AE1201" s="67"/>
      <c r="AF1201" s="67"/>
      <c r="AG1201" s="67"/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  <c r="AU1201" s="67"/>
      <c r="AV1201" s="67"/>
    </row>
    <row r="1202" spans="4:48"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67"/>
      <c r="Q1202" s="67"/>
      <c r="R1202" s="67"/>
      <c r="S1202" s="67"/>
      <c r="T1202" s="67"/>
      <c r="U1202" s="67"/>
      <c r="V1202" s="67"/>
      <c r="W1202" s="67"/>
      <c r="X1202" s="67"/>
      <c r="Y1202" s="67"/>
      <c r="Z1202" s="67"/>
      <c r="AA1202" s="67"/>
      <c r="AB1202" s="67"/>
      <c r="AC1202" s="67"/>
      <c r="AD1202" s="67"/>
      <c r="AE1202" s="67"/>
      <c r="AF1202" s="67"/>
      <c r="AG1202" s="67"/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  <c r="AU1202" s="67"/>
      <c r="AV1202" s="67"/>
    </row>
    <row r="1203" spans="4:48"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67"/>
      <c r="Q1203" s="67"/>
      <c r="R1203" s="67"/>
      <c r="S1203" s="67"/>
      <c r="T1203" s="67"/>
      <c r="U1203" s="67"/>
      <c r="V1203" s="67"/>
      <c r="W1203" s="67"/>
      <c r="X1203" s="67"/>
      <c r="Y1203" s="67"/>
      <c r="Z1203" s="67"/>
      <c r="AA1203" s="67"/>
      <c r="AB1203" s="67"/>
      <c r="AC1203" s="67"/>
      <c r="AD1203" s="67"/>
      <c r="AE1203" s="67"/>
      <c r="AF1203" s="67"/>
      <c r="AG1203" s="67"/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  <c r="AU1203" s="67"/>
      <c r="AV1203" s="67"/>
    </row>
    <row r="1204" spans="4:48"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67"/>
      <c r="Q1204" s="67"/>
      <c r="R1204" s="67"/>
      <c r="S1204" s="67"/>
      <c r="T1204" s="67"/>
      <c r="U1204" s="67"/>
      <c r="V1204" s="67"/>
      <c r="W1204" s="67"/>
      <c r="X1204" s="67"/>
      <c r="Y1204" s="67"/>
      <c r="Z1204" s="67"/>
      <c r="AA1204" s="67"/>
      <c r="AB1204" s="67"/>
      <c r="AC1204" s="67"/>
      <c r="AD1204" s="67"/>
      <c r="AE1204" s="67"/>
      <c r="AF1204" s="67"/>
      <c r="AG1204" s="67"/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  <c r="AU1204" s="67"/>
      <c r="AV1204" s="67"/>
    </row>
    <row r="1205" spans="4:48"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67"/>
      <c r="Q1205" s="67"/>
      <c r="R1205" s="67"/>
      <c r="S1205" s="67"/>
      <c r="T1205" s="67"/>
      <c r="U1205" s="67"/>
      <c r="V1205" s="67"/>
      <c r="W1205" s="67"/>
      <c r="X1205" s="67"/>
      <c r="Y1205" s="67"/>
      <c r="Z1205" s="67"/>
      <c r="AA1205" s="67"/>
      <c r="AB1205" s="67"/>
      <c r="AC1205" s="67"/>
      <c r="AD1205" s="67"/>
      <c r="AE1205" s="67"/>
      <c r="AF1205" s="67"/>
      <c r="AG1205" s="67"/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  <c r="AU1205" s="67"/>
      <c r="AV1205" s="67"/>
    </row>
    <row r="1206" spans="4:48"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67"/>
      <c r="Q1206" s="67"/>
      <c r="R1206" s="67"/>
      <c r="S1206" s="67"/>
      <c r="T1206" s="67"/>
      <c r="U1206" s="67"/>
      <c r="V1206" s="67"/>
      <c r="W1206" s="67"/>
      <c r="X1206" s="67"/>
      <c r="Y1206" s="67"/>
      <c r="Z1206" s="67"/>
      <c r="AA1206" s="67"/>
      <c r="AB1206" s="67"/>
      <c r="AC1206" s="67"/>
      <c r="AD1206" s="67"/>
      <c r="AE1206" s="67"/>
      <c r="AF1206" s="67"/>
      <c r="AG1206" s="67"/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  <c r="AU1206" s="67"/>
      <c r="AV1206" s="67"/>
    </row>
    <row r="1207" spans="4:48"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67"/>
      <c r="Q1207" s="67"/>
      <c r="R1207" s="67"/>
      <c r="S1207" s="67"/>
      <c r="T1207" s="67"/>
      <c r="U1207" s="67"/>
      <c r="V1207" s="67"/>
      <c r="W1207" s="67"/>
      <c r="X1207" s="67"/>
      <c r="Y1207" s="67"/>
      <c r="Z1207" s="67"/>
      <c r="AA1207" s="67"/>
      <c r="AB1207" s="67"/>
      <c r="AC1207" s="67"/>
      <c r="AD1207" s="67"/>
      <c r="AE1207" s="67"/>
      <c r="AF1207" s="67"/>
      <c r="AG1207" s="67"/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  <c r="AU1207" s="67"/>
      <c r="AV1207" s="67"/>
    </row>
    <row r="1208" spans="4:48"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67"/>
      <c r="Q1208" s="67"/>
      <c r="R1208" s="67"/>
      <c r="S1208" s="67"/>
      <c r="T1208" s="67"/>
      <c r="U1208" s="67"/>
      <c r="V1208" s="67"/>
      <c r="W1208" s="67"/>
      <c r="X1208" s="67"/>
      <c r="Y1208" s="67"/>
      <c r="Z1208" s="67"/>
      <c r="AA1208" s="67"/>
      <c r="AB1208" s="67"/>
      <c r="AC1208" s="67"/>
      <c r="AD1208" s="67"/>
      <c r="AE1208" s="67"/>
      <c r="AF1208" s="67"/>
      <c r="AG1208" s="67"/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  <c r="AU1208" s="67"/>
      <c r="AV1208" s="67"/>
    </row>
    <row r="1209" spans="4:48"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67"/>
      <c r="Q1209" s="67"/>
      <c r="R1209" s="67"/>
      <c r="S1209" s="67"/>
      <c r="T1209" s="67"/>
      <c r="U1209" s="67"/>
      <c r="V1209" s="67"/>
      <c r="W1209" s="67"/>
      <c r="X1209" s="67"/>
      <c r="Y1209" s="67"/>
      <c r="Z1209" s="67"/>
      <c r="AA1209" s="67"/>
      <c r="AB1209" s="67"/>
      <c r="AC1209" s="67"/>
      <c r="AD1209" s="67"/>
      <c r="AE1209" s="67"/>
      <c r="AF1209" s="67"/>
      <c r="AG1209" s="67"/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  <c r="AU1209" s="67"/>
      <c r="AV1209" s="67"/>
    </row>
    <row r="1210" spans="4:48"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67"/>
      <c r="Q1210" s="67"/>
      <c r="R1210" s="67"/>
      <c r="S1210" s="67"/>
      <c r="T1210" s="67"/>
      <c r="U1210" s="67"/>
      <c r="V1210" s="67"/>
      <c r="W1210" s="67"/>
      <c r="X1210" s="67"/>
      <c r="Y1210" s="67"/>
      <c r="Z1210" s="67"/>
      <c r="AA1210" s="67"/>
      <c r="AB1210" s="67"/>
      <c r="AC1210" s="67"/>
      <c r="AD1210" s="67"/>
      <c r="AE1210" s="67"/>
      <c r="AF1210" s="67"/>
      <c r="AG1210" s="67"/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  <c r="AU1210" s="67"/>
      <c r="AV1210" s="67"/>
    </row>
    <row r="1211" spans="4:48"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67"/>
      <c r="Q1211" s="67"/>
      <c r="R1211" s="67"/>
      <c r="S1211" s="67"/>
      <c r="T1211" s="67"/>
      <c r="U1211" s="67"/>
      <c r="V1211" s="67"/>
      <c r="W1211" s="67"/>
      <c r="X1211" s="67"/>
      <c r="Y1211" s="67"/>
      <c r="Z1211" s="67"/>
      <c r="AA1211" s="67"/>
      <c r="AB1211" s="67"/>
      <c r="AC1211" s="67"/>
      <c r="AD1211" s="67"/>
      <c r="AE1211" s="67"/>
      <c r="AF1211" s="67"/>
      <c r="AG1211" s="67"/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  <c r="AU1211" s="67"/>
      <c r="AV1211" s="67"/>
    </row>
    <row r="1212" spans="4:48"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67"/>
      <c r="Q1212" s="67"/>
      <c r="R1212" s="67"/>
      <c r="S1212" s="67"/>
      <c r="T1212" s="67"/>
      <c r="U1212" s="67"/>
      <c r="V1212" s="67"/>
      <c r="W1212" s="67"/>
      <c r="X1212" s="67"/>
      <c r="Y1212" s="67"/>
      <c r="Z1212" s="67"/>
      <c r="AA1212" s="67"/>
      <c r="AB1212" s="67"/>
      <c r="AC1212" s="67"/>
      <c r="AD1212" s="67"/>
      <c r="AE1212" s="67"/>
      <c r="AF1212" s="67"/>
      <c r="AG1212" s="67"/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  <c r="AU1212" s="67"/>
      <c r="AV1212" s="67"/>
    </row>
    <row r="1213" spans="4:48"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67"/>
      <c r="Q1213" s="67"/>
      <c r="R1213" s="67"/>
      <c r="S1213" s="67"/>
      <c r="T1213" s="67"/>
      <c r="U1213" s="67"/>
      <c r="V1213" s="67"/>
      <c r="W1213" s="67"/>
      <c r="X1213" s="67"/>
      <c r="Y1213" s="67"/>
      <c r="Z1213" s="67"/>
      <c r="AA1213" s="67"/>
      <c r="AB1213" s="67"/>
      <c r="AC1213" s="67"/>
      <c r="AD1213" s="67"/>
      <c r="AE1213" s="67"/>
      <c r="AF1213" s="67"/>
      <c r="AG1213" s="67"/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  <c r="AU1213" s="67"/>
      <c r="AV1213" s="67"/>
    </row>
    <row r="1214" spans="4:48"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67"/>
      <c r="Q1214" s="67"/>
      <c r="R1214" s="67"/>
      <c r="S1214" s="67"/>
      <c r="T1214" s="67"/>
      <c r="U1214" s="67"/>
      <c r="V1214" s="67"/>
      <c r="W1214" s="67"/>
      <c r="X1214" s="67"/>
      <c r="Y1214" s="67"/>
      <c r="Z1214" s="67"/>
      <c r="AA1214" s="67"/>
      <c r="AB1214" s="67"/>
      <c r="AC1214" s="67"/>
      <c r="AD1214" s="67"/>
      <c r="AE1214" s="67"/>
      <c r="AF1214" s="67"/>
      <c r="AG1214" s="67"/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  <c r="AU1214" s="67"/>
      <c r="AV1214" s="67"/>
    </row>
    <row r="1215" spans="4:48"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67"/>
      <c r="Q1215" s="67"/>
      <c r="R1215" s="67"/>
      <c r="S1215" s="67"/>
      <c r="T1215" s="67"/>
      <c r="U1215" s="67"/>
      <c r="V1215" s="67"/>
      <c r="W1215" s="67"/>
      <c r="X1215" s="67"/>
      <c r="Y1215" s="67"/>
      <c r="Z1215" s="67"/>
      <c r="AA1215" s="67"/>
      <c r="AB1215" s="67"/>
      <c r="AC1215" s="67"/>
      <c r="AD1215" s="67"/>
      <c r="AE1215" s="67"/>
      <c r="AF1215" s="67"/>
      <c r="AG1215" s="67"/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  <c r="AU1215" s="67"/>
      <c r="AV1215" s="67"/>
    </row>
    <row r="1216" spans="4:48"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67"/>
      <c r="Q1216" s="67"/>
      <c r="R1216" s="67"/>
      <c r="S1216" s="67"/>
      <c r="T1216" s="67"/>
      <c r="U1216" s="67"/>
      <c r="V1216" s="67"/>
      <c r="W1216" s="67"/>
      <c r="X1216" s="67"/>
      <c r="Y1216" s="67"/>
      <c r="Z1216" s="67"/>
      <c r="AA1216" s="67"/>
      <c r="AB1216" s="67"/>
      <c r="AC1216" s="67"/>
      <c r="AD1216" s="67"/>
      <c r="AE1216" s="67"/>
      <c r="AF1216" s="67"/>
      <c r="AG1216" s="67"/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  <c r="AU1216" s="67"/>
      <c r="AV1216" s="67"/>
    </row>
    <row r="1217" spans="4:48"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67"/>
      <c r="Q1217" s="67"/>
      <c r="R1217" s="67"/>
      <c r="S1217" s="67"/>
      <c r="T1217" s="67"/>
      <c r="U1217" s="67"/>
      <c r="V1217" s="67"/>
      <c r="W1217" s="67"/>
      <c r="X1217" s="67"/>
      <c r="Y1217" s="67"/>
      <c r="Z1217" s="67"/>
      <c r="AA1217" s="67"/>
      <c r="AB1217" s="67"/>
      <c r="AC1217" s="67"/>
      <c r="AD1217" s="67"/>
      <c r="AE1217" s="67"/>
      <c r="AF1217" s="67"/>
      <c r="AG1217" s="67"/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  <c r="AU1217" s="67"/>
      <c r="AV1217" s="67"/>
    </row>
    <row r="1218" spans="4:48"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67"/>
      <c r="Q1218" s="67"/>
      <c r="R1218" s="67"/>
      <c r="S1218" s="67"/>
      <c r="T1218" s="67"/>
      <c r="U1218" s="67"/>
      <c r="V1218" s="67"/>
      <c r="W1218" s="67"/>
      <c r="X1218" s="67"/>
      <c r="Y1218" s="67"/>
      <c r="Z1218" s="67"/>
      <c r="AA1218" s="67"/>
      <c r="AB1218" s="67"/>
      <c r="AC1218" s="67"/>
      <c r="AD1218" s="67"/>
      <c r="AE1218" s="67"/>
      <c r="AF1218" s="67"/>
      <c r="AG1218" s="67"/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  <c r="AU1218" s="67"/>
      <c r="AV1218" s="67"/>
    </row>
    <row r="1219" spans="4:48"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67"/>
      <c r="Q1219" s="67"/>
      <c r="R1219" s="67"/>
      <c r="S1219" s="67"/>
      <c r="T1219" s="67"/>
      <c r="U1219" s="67"/>
      <c r="V1219" s="67"/>
      <c r="W1219" s="67"/>
      <c r="X1219" s="67"/>
      <c r="Y1219" s="67"/>
      <c r="Z1219" s="67"/>
      <c r="AA1219" s="67"/>
      <c r="AB1219" s="67"/>
      <c r="AC1219" s="67"/>
      <c r="AD1219" s="67"/>
      <c r="AE1219" s="67"/>
      <c r="AF1219" s="67"/>
      <c r="AG1219" s="67"/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  <c r="AU1219" s="67"/>
      <c r="AV1219" s="67"/>
    </row>
    <row r="1220" spans="4:48"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67"/>
      <c r="Q1220" s="67"/>
      <c r="R1220" s="67"/>
      <c r="S1220" s="67"/>
      <c r="T1220" s="67"/>
      <c r="U1220" s="67"/>
      <c r="V1220" s="67"/>
      <c r="W1220" s="67"/>
      <c r="X1220" s="67"/>
      <c r="Y1220" s="67"/>
      <c r="Z1220" s="67"/>
      <c r="AA1220" s="67"/>
      <c r="AB1220" s="67"/>
      <c r="AC1220" s="67"/>
      <c r="AD1220" s="67"/>
      <c r="AE1220" s="67"/>
      <c r="AF1220" s="67"/>
      <c r="AG1220" s="67"/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  <c r="AU1220" s="67"/>
      <c r="AV1220" s="67"/>
    </row>
    <row r="1221" spans="4:48"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67"/>
      <c r="Q1221" s="67"/>
      <c r="R1221" s="67"/>
      <c r="S1221" s="67"/>
      <c r="T1221" s="67"/>
      <c r="U1221" s="67"/>
      <c r="V1221" s="67"/>
      <c r="W1221" s="67"/>
      <c r="X1221" s="67"/>
      <c r="Y1221" s="67"/>
      <c r="Z1221" s="67"/>
      <c r="AA1221" s="67"/>
      <c r="AB1221" s="67"/>
      <c r="AC1221" s="67"/>
      <c r="AD1221" s="67"/>
      <c r="AE1221" s="67"/>
      <c r="AF1221" s="67"/>
      <c r="AG1221" s="67"/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  <c r="AU1221" s="67"/>
      <c r="AV1221" s="67"/>
    </row>
    <row r="1222" spans="4:48"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67"/>
      <c r="Q1222" s="67"/>
      <c r="R1222" s="67"/>
      <c r="S1222" s="67"/>
      <c r="T1222" s="67"/>
      <c r="U1222" s="67"/>
      <c r="V1222" s="67"/>
      <c r="W1222" s="67"/>
      <c r="X1222" s="67"/>
      <c r="Y1222" s="67"/>
      <c r="Z1222" s="67"/>
      <c r="AA1222" s="67"/>
      <c r="AB1222" s="67"/>
      <c r="AC1222" s="67"/>
      <c r="AD1222" s="67"/>
      <c r="AE1222" s="67"/>
      <c r="AF1222" s="67"/>
      <c r="AG1222" s="67"/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  <c r="AU1222" s="67"/>
      <c r="AV1222" s="67"/>
    </row>
    <row r="1223" spans="4:48"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67"/>
      <c r="Q1223" s="67"/>
      <c r="R1223" s="67"/>
      <c r="S1223" s="67"/>
      <c r="T1223" s="67"/>
      <c r="U1223" s="67"/>
      <c r="V1223" s="67"/>
      <c r="W1223" s="67"/>
      <c r="X1223" s="67"/>
      <c r="Y1223" s="67"/>
      <c r="Z1223" s="67"/>
      <c r="AA1223" s="67"/>
      <c r="AB1223" s="67"/>
      <c r="AC1223" s="67"/>
      <c r="AD1223" s="67"/>
      <c r="AE1223" s="67"/>
      <c r="AF1223" s="67"/>
      <c r="AG1223" s="67"/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  <c r="AU1223" s="67"/>
      <c r="AV1223" s="67"/>
    </row>
    <row r="1224" spans="4:48"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67"/>
      <c r="Q1224" s="67"/>
      <c r="R1224" s="67"/>
      <c r="S1224" s="67"/>
      <c r="T1224" s="67"/>
      <c r="U1224" s="67"/>
      <c r="V1224" s="67"/>
      <c r="W1224" s="67"/>
      <c r="X1224" s="67"/>
      <c r="Y1224" s="67"/>
      <c r="Z1224" s="67"/>
      <c r="AA1224" s="67"/>
      <c r="AB1224" s="67"/>
      <c r="AC1224" s="67"/>
      <c r="AD1224" s="67"/>
      <c r="AE1224" s="67"/>
      <c r="AF1224" s="67"/>
      <c r="AG1224" s="67"/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  <c r="AU1224" s="67"/>
      <c r="AV1224" s="67"/>
    </row>
    <row r="1225" spans="4:48"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67"/>
      <c r="Q1225" s="67"/>
      <c r="R1225" s="67"/>
      <c r="S1225" s="67"/>
      <c r="T1225" s="67"/>
      <c r="U1225" s="67"/>
      <c r="V1225" s="67"/>
      <c r="W1225" s="67"/>
      <c r="X1225" s="67"/>
      <c r="Y1225" s="67"/>
      <c r="Z1225" s="67"/>
      <c r="AA1225" s="67"/>
      <c r="AB1225" s="67"/>
      <c r="AC1225" s="67"/>
      <c r="AD1225" s="67"/>
      <c r="AE1225" s="67"/>
      <c r="AF1225" s="67"/>
      <c r="AG1225" s="67"/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  <c r="AU1225" s="67"/>
      <c r="AV1225" s="67"/>
    </row>
    <row r="1226" spans="4:48"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67"/>
      <c r="Q1226" s="67"/>
      <c r="R1226" s="67"/>
      <c r="S1226" s="67"/>
      <c r="T1226" s="67"/>
      <c r="U1226" s="67"/>
      <c r="V1226" s="67"/>
      <c r="W1226" s="67"/>
      <c r="X1226" s="67"/>
      <c r="Y1226" s="67"/>
      <c r="Z1226" s="67"/>
      <c r="AA1226" s="67"/>
      <c r="AB1226" s="67"/>
      <c r="AC1226" s="67"/>
      <c r="AD1226" s="67"/>
      <c r="AE1226" s="67"/>
      <c r="AF1226" s="67"/>
      <c r="AG1226" s="67"/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  <c r="AU1226" s="67"/>
      <c r="AV1226" s="67"/>
    </row>
    <row r="1227" spans="4:48"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67"/>
      <c r="Q1227" s="67"/>
      <c r="R1227" s="67"/>
      <c r="S1227" s="67"/>
      <c r="T1227" s="67"/>
      <c r="U1227" s="67"/>
      <c r="V1227" s="67"/>
      <c r="W1227" s="67"/>
      <c r="X1227" s="67"/>
      <c r="Y1227" s="67"/>
      <c r="Z1227" s="67"/>
      <c r="AA1227" s="67"/>
      <c r="AB1227" s="67"/>
      <c r="AC1227" s="67"/>
      <c r="AD1227" s="67"/>
      <c r="AE1227" s="67"/>
      <c r="AF1227" s="67"/>
      <c r="AG1227" s="67"/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  <c r="AU1227" s="67"/>
      <c r="AV1227" s="67"/>
    </row>
    <row r="1228" spans="4:48"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67"/>
      <c r="Q1228" s="67"/>
      <c r="R1228" s="67"/>
      <c r="S1228" s="67"/>
      <c r="T1228" s="67"/>
      <c r="U1228" s="67"/>
      <c r="V1228" s="67"/>
      <c r="W1228" s="67"/>
      <c r="X1228" s="67"/>
      <c r="Y1228" s="67"/>
      <c r="Z1228" s="67"/>
      <c r="AA1228" s="67"/>
      <c r="AB1228" s="67"/>
      <c r="AC1228" s="67"/>
      <c r="AD1228" s="67"/>
      <c r="AE1228" s="67"/>
      <c r="AF1228" s="67"/>
      <c r="AG1228" s="67"/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  <c r="AU1228" s="67"/>
      <c r="AV1228" s="67"/>
    </row>
    <row r="1229" spans="4:48"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67"/>
      <c r="Q1229" s="67"/>
      <c r="R1229" s="67"/>
      <c r="S1229" s="67"/>
      <c r="T1229" s="67"/>
      <c r="U1229" s="67"/>
      <c r="V1229" s="67"/>
      <c r="W1229" s="67"/>
      <c r="X1229" s="67"/>
      <c r="Y1229" s="67"/>
      <c r="Z1229" s="67"/>
      <c r="AA1229" s="67"/>
      <c r="AB1229" s="67"/>
      <c r="AC1229" s="67"/>
      <c r="AD1229" s="67"/>
      <c r="AE1229" s="67"/>
      <c r="AF1229" s="67"/>
      <c r="AG1229" s="67"/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  <c r="AU1229" s="67"/>
      <c r="AV1229" s="67"/>
    </row>
    <row r="1230" spans="4:48"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67"/>
      <c r="Q1230" s="67"/>
      <c r="R1230" s="67"/>
      <c r="S1230" s="67"/>
      <c r="T1230" s="67"/>
      <c r="U1230" s="67"/>
      <c r="V1230" s="67"/>
      <c r="W1230" s="67"/>
      <c r="X1230" s="67"/>
      <c r="Y1230" s="67"/>
      <c r="Z1230" s="67"/>
      <c r="AA1230" s="67"/>
      <c r="AB1230" s="67"/>
      <c r="AC1230" s="67"/>
      <c r="AD1230" s="67"/>
      <c r="AE1230" s="67"/>
      <c r="AF1230" s="67"/>
      <c r="AG1230" s="67"/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  <c r="AU1230" s="67"/>
      <c r="AV1230" s="67"/>
    </row>
    <row r="1231" spans="4:48"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67"/>
      <c r="Q1231" s="67"/>
      <c r="R1231" s="67"/>
      <c r="S1231" s="67"/>
      <c r="T1231" s="67"/>
      <c r="U1231" s="67"/>
      <c r="V1231" s="67"/>
      <c r="W1231" s="67"/>
      <c r="X1231" s="67"/>
      <c r="Y1231" s="67"/>
      <c r="Z1231" s="67"/>
      <c r="AA1231" s="67"/>
      <c r="AB1231" s="67"/>
      <c r="AC1231" s="67"/>
      <c r="AD1231" s="67"/>
      <c r="AE1231" s="67"/>
      <c r="AF1231" s="67"/>
      <c r="AG1231" s="67"/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  <c r="AU1231" s="67"/>
      <c r="AV1231" s="67"/>
    </row>
    <row r="1232" spans="4:48"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67"/>
      <c r="Q1232" s="67"/>
      <c r="R1232" s="67"/>
      <c r="S1232" s="67"/>
      <c r="T1232" s="67"/>
      <c r="U1232" s="67"/>
      <c r="V1232" s="67"/>
      <c r="W1232" s="67"/>
      <c r="X1232" s="67"/>
      <c r="Y1232" s="67"/>
      <c r="Z1232" s="67"/>
      <c r="AA1232" s="67"/>
      <c r="AB1232" s="67"/>
      <c r="AC1232" s="67"/>
      <c r="AD1232" s="67"/>
      <c r="AE1232" s="67"/>
      <c r="AF1232" s="67"/>
      <c r="AG1232" s="67"/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  <c r="AU1232" s="67"/>
      <c r="AV1232" s="67"/>
    </row>
    <row r="1233" spans="4:48"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67"/>
      <c r="Q1233" s="67"/>
      <c r="R1233" s="67"/>
      <c r="S1233" s="67"/>
      <c r="T1233" s="67"/>
      <c r="U1233" s="67"/>
      <c r="V1233" s="67"/>
      <c r="W1233" s="67"/>
      <c r="X1233" s="67"/>
      <c r="Y1233" s="67"/>
      <c r="Z1233" s="67"/>
      <c r="AA1233" s="67"/>
      <c r="AB1233" s="67"/>
      <c r="AC1233" s="67"/>
      <c r="AD1233" s="67"/>
      <c r="AE1233" s="67"/>
      <c r="AF1233" s="67"/>
      <c r="AG1233" s="67"/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  <c r="AU1233" s="67"/>
      <c r="AV1233" s="67"/>
    </row>
    <row r="1234" spans="4:48"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67"/>
      <c r="Q1234" s="67"/>
      <c r="R1234" s="67"/>
      <c r="S1234" s="67"/>
      <c r="T1234" s="67"/>
      <c r="U1234" s="67"/>
      <c r="V1234" s="67"/>
      <c r="W1234" s="67"/>
      <c r="X1234" s="67"/>
      <c r="Y1234" s="67"/>
      <c r="Z1234" s="67"/>
      <c r="AA1234" s="67"/>
      <c r="AB1234" s="67"/>
      <c r="AC1234" s="67"/>
      <c r="AD1234" s="67"/>
      <c r="AE1234" s="67"/>
      <c r="AF1234" s="67"/>
      <c r="AG1234" s="67"/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  <c r="AU1234" s="67"/>
      <c r="AV1234" s="67"/>
    </row>
    <row r="1235" spans="4:48"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67"/>
      <c r="Q1235" s="67"/>
      <c r="R1235" s="67"/>
      <c r="S1235" s="67"/>
      <c r="T1235" s="67"/>
      <c r="U1235" s="67"/>
      <c r="V1235" s="67"/>
      <c r="W1235" s="67"/>
      <c r="X1235" s="67"/>
      <c r="Y1235" s="67"/>
      <c r="Z1235" s="67"/>
      <c r="AA1235" s="67"/>
      <c r="AB1235" s="67"/>
      <c r="AC1235" s="67"/>
      <c r="AD1235" s="67"/>
      <c r="AE1235" s="67"/>
      <c r="AF1235" s="67"/>
      <c r="AG1235" s="67"/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  <c r="AU1235" s="67"/>
      <c r="AV1235" s="67"/>
    </row>
    <row r="1236" spans="4:48"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67"/>
      <c r="Q1236" s="67"/>
      <c r="R1236" s="67"/>
      <c r="S1236" s="67"/>
      <c r="T1236" s="67"/>
      <c r="U1236" s="67"/>
      <c r="V1236" s="67"/>
      <c r="W1236" s="67"/>
      <c r="X1236" s="67"/>
      <c r="Y1236" s="67"/>
      <c r="Z1236" s="67"/>
      <c r="AA1236" s="67"/>
      <c r="AB1236" s="67"/>
      <c r="AC1236" s="67"/>
      <c r="AD1236" s="67"/>
      <c r="AE1236" s="67"/>
      <c r="AF1236" s="67"/>
      <c r="AG1236" s="67"/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  <c r="AU1236" s="67"/>
      <c r="AV1236" s="67"/>
    </row>
    <row r="1237" spans="4:48"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67"/>
      <c r="Q1237" s="67"/>
      <c r="R1237" s="67"/>
      <c r="S1237" s="67"/>
      <c r="T1237" s="67"/>
      <c r="U1237" s="67"/>
      <c r="V1237" s="67"/>
      <c r="W1237" s="67"/>
      <c r="X1237" s="67"/>
      <c r="Y1237" s="67"/>
      <c r="Z1237" s="67"/>
      <c r="AA1237" s="67"/>
      <c r="AB1237" s="67"/>
      <c r="AC1237" s="67"/>
      <c r="AD1237" s="67"/>
      <c r="AE1237" s="67"/>
      <c r="AF1237" s="67"/>
      <c r="AG1237" s="67"/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  <c r="AU1237" s="67"/>
      <c r="AV1237" s="67"/>
    </row>
    <row r="1238" spans="4:48"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67"/>
      <c r="Q1238" s="67"/>
      <c r="R1238" s="67"/>
      <c r="S1238" s="67"/>
      <c r="T1238" s="67"/>
      <c r="U1238" s="67"/>
      <c r="V1238" s="67"/>
      <c r="W1238" s="67"/>
      <c r="X1238" s="67"/>
      <c r="Y1238" s="67"/>
      <c r="Z1238" s="67"/>
      <c r="AA1238" s="67"/>
      <c r="AB1238" s="67"/>
      <c r="AC1238" s="67"/>
      <c r="AD1238" s="67"/>
      <c r="AE1238" s="67"/>
      <c r="AF1238" s="67"/>
      <c r="AG1238" s="67"/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  <c r="AU1238" s="67"/>
      <c r="AV1238" s="67"/>
    </row>
    <row r="1239" spans="4:48"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67"/>
      <c r="Q1239" s="67"/>
      <c r="R1239" s="67"/>
      <c r="S1239" s="67"/>
      <c r="T1239" s="67"/>
      <c r="U1239" s="67"/>
      <c r="V1239" s="67"/>
      <c r="W1239" s="67"/>
      <c r="X1239" s="67"/>
      <c r="Y1239" s="67"/>
      <c r="Z1239" s="67"/>
      <c r="AA1239" s="67"/>
      <c r="AB1239" s="67"/>
      <c r="AC1239" s="67"/>
      <c r="AD1239" s="67"/>
      <c r="AE1239" s="67"/>
      <c r="AF1239" s="67"/>
      <c r="AG1239" s="67"/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  <c r="AU1239" s="67"/>
      <c r="AV1239" s="67"/>
    </row>
    <row r="1240" spans="4:48"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67"/>
      <c r="Q1240" s="67"/>
      <c r="R1240" s="67"/>
      <c r="S1240" s="67"/>
      <c r="T1240" s="67"/>
      <c r="U1240" s="67"/>
      <c r="V1240" s="67"/>
      <c r="W1240" s="67"/>
      <c r="X1240" s="67"/>
      <c r="Y1240" s="67"/>
      <c r="Z1240" s="67"/>
      <c r="AA1240" s="67"/>
      <c r="AB1240" s="67"/>
      <c r="AC1240" s="67"/>
      <c r="AD1240" s="67"/>
      <c r="AE1240" s="67"/>
      <c r="AF1240" s="67"/>
      <c r="AG1240" s="67"/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  <c r="AU1240" s="67"/>
      <c r="AV1240" s="67"/>
    </row>
    <row r="1241" spans="4:48"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67"/>
      <c r="Q1241" s="67"/>
      <c r="R1241" s="67"/>
      <c r="S1241" s="67"/>
      <c r="T1241" s="67"/>
      <c r="U1241" s="67"/>
      <c r="V1241" s="67"/>
      <c r="W1241" s="67"/>
      <c r="X1241" s="67"/>
      <c r="Y1241" s="67"/>
      <c r="Z1241" s="67"/>
      <c r="AA1241" s="67"/>
      <c r="AB1241" s="67"/>
      <c r="AC1241" s="67"/>
      <c r="AD1241" s="67"/>
      <c r="AE1241" s="67"/>
      <c r="AF1241" s="67"/>
      <c r="AG1241" s="67"/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  <c r="AU1241" s="67"/>
      <c r="AV1241" s="67"/>
    </row>
    <row r="1242" spans="4:48"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67"/>
      <c r="Q1242" s="67"/>
      <c r="R1242" s="67"/>
      <c r="S1242" s="67"/>
      <c r="T1242" s="67"/>
      <c r="U1242" s="67"/>
      <c r="V1242" s="67"/>
      <c r="W1242" s="67"/>
      <c r="X1242" s="67"/>
      <c r="Y1242" s="67"/>
      <c r="Z1242" s="67"/>
      <c r="AA1242" s="67"/>
      <c r="AB1242" s="67"/>
      <c r="AC1242" s="67"/>
      <c r="AD1242" s="67"/>
      <c r="AE1242" s="67"/>
      <c r="AF1242" s="67"/>
      <c r="AG1242" s="67"/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  <c r="AU1242" s="67"/>
      <c r="AV1242" s="67"/>
    </row>
    <row r="1243" spans="4:48"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67"/>
      <c r="Q1243" s="67"/>
      <c r="R1243" s="67"/>
      <c r="S1243" s="67"/>
      <c r="T1243" s="67"/>
      <c r="U1243" s="67"/>
      <c r="V1243" s="67"/>
      <c r="W1243" s="67"/>
      <c r="X1243" s="67"/>
      <c r="Y1243" s="67"/>
      <c r="Z1243" s="67"/>
      <c r="AA1243" s="67"/>
      <c r="AB1243" s="67"/>
      <c r="AC1243" s="67"/>
      <c r="AD1243" s="67"/>
      <c r="AE1243" s="67"/>
      <c r="AF1243" s="67"/>
      <c r="AG1243" s="67"/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  <c r="AU1243" s="67"/>
      <c r="AV1243" s="67"/>
    </row>
    <row r="1244" spans="4:48"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67"/>
      <c r="Q1244" s="67"/>
      <c r="R1244" s="67"/>
      <c r="S1244" s="67"/>
      <c r="T1244" s="67"/>
      <c r="U1244" s="67"/>
      <c r="V1244" s="67"/>
      <c r="W1244" s="67"/>
      <c r="X1244" s="67"/>
      <c r="Y1244" s="67"/>
      <c r="Z1244" s="67"/>
      <c r="AA1244" s="67"/>
      <c r="AB1244" s="67"/>
      <c r="AC1244" s="67"/>
      <c r="AD1244" s="67"/>
      <c r="AE1244" s="67"/>
      <c r="AF1244" s="67"/>
      <c r="AG1244" s="67"/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  <c r="AU1244" s="67"/>
      <c r="AV1244" s="67"/>
    </row>
    <row r="1245" spans="4:48"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67"/>
      <c r="Q1245" s="67"/>
      <c r="R1245" s="67"/>
      <c r="S1245" s="67"/>
      <c r="T1245" s="67"/>
      <c r="U1245" s="67"/>
      <c r="V1245" s="67"/>
      <c r="W1245" s="67"/>
      <c r="X1245" s="67"/>
      <c r="Y1245" s="67"/>
      <c r="Z1245" s="67"/>
      <c r="AA1245" s="67"/>
      <c r="AB1245" s="67"/>
      <c r="AC1245" s="67"/>
      <c r="AD1245" s="67"/>
      <c r="AE1245" s="67"/>
      <c r="AF1245" s="67"/>
      <c r="AG1245" s="67"/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  <c r="AU1245" s="67"/>
      <c r="AV1245" s="67"/>
    </row>
    <row r="1246" spans="4:48"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67"/>
      <c r="Q1246" s="67"/>
      <c r="R1246" s="67"/>
      <c r="S1246" s="67"/>
      <c r="T1246" s="67"/>
      <c r="U1246" s="67"/>
      <c r="V1246" s="67"/>
      <c r="W1246" s="67"/>
      <c r="X1246" s="67"/>
      <c r="Y1246" s="67"/>
      <c r="Z1246" s="67"/>
      <c r="AA1246" s="67"/>
      <c r="AB1246" s="67"/>
      <c r="AC1246" s="67"/>
      <c r="AD1246" s="67"/>
      <c r="AE1246" s="67"/>
      <c r="AF1246" s="67"/>
      <c r="AG1246" s="67"/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  <c r="AU1246" s="67"/>
      <c r="AV1246" s="67"/>
    </row>
    <row r="1247" spans="4:48"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67"/>
      <c r="Q1247" s="67"/>
      <c r="R1247" s="67"/>
      <c r="S1247" s="67"/>
      <c r="T1247" s="67"/>
      <c r="U1247" s="67"/>
      <c r="V1247" s="67"/>
      <c r="W1247" s="67"/>
      <c r="X1247" s="67"/>
      <c r="Y1247" s="67"/>
      <c r="Z1247" s="67"/>
      <c r="AA1247" s="67"/>
      <c r="AB1247" s="67"/>
      <c r="AC1247" s="67"/>
      <c r="AD1247" s="67"/>
      <c r="AE1247" s="67"/>
      <c r="AF1247" s="67"/>
      <c r="AG1247" s="67"/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  <c r="AU1247" s="67"/>
      <c r="AV1247" s="67"/>
    </row>
    <row r="1248" spans="4:48"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67"/>
      <c r="Q1248" s="67"/>
      <c r="R1248" s="67"/>
      <c r="S1248" s="67"/>
      <c r="T1248" s="67"/>
      <c r="U1248" s="67"/>
      <c r="V1248" s="67"/>
      <c r="W1248" s="67"/>
      <c r="X1248" s="67"/>
      <c r="Y1248" s="67"/>
      <c r="Z1248" s="67"/>
      <c r="AA1248" s="67"/>
      <c r="AB1248" s="67"/>
      <c r="AC1248" s="67"/>
      <c r="AD1248" s="67"/>
      <c r="AE1248" s="67"/>
      <c r="AF1248" s="67"/>
      <c r="AG1248" s="67"/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  <c r="AU1248" s="67"/>
      <c r="AV1248" s="67"/>
    </row>
    <row r="1249" spans="4:48"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67"/>
      <c r="Q1249" s="67"/>
      <c r="R1249" s="67"/>
      <c r="S1249" s="67"/>
      <c r="T1249" s="67"/>
      <c r="U1249" s="67"/>
      <c r="V1249" s="67"/>
      <c r="W1249" s="67"/>
      <c r="X1249" s="67"/>
      <c r="Y1249" s="67"/>
      <c r="Z1249" s="67"/>
      <c r="AA1249" s="67"/>
      <c r="AB1249" s="67"/>
      <c r="AC1249" s="67"/>
      <c r="AD1249" s="67"/>
      <c r="AE1249" s="67"/>
      <c r="AF1249" s="67"/>
      <c r="AG1249" s="67"/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  <c r="AU1249" s="67"/>
      <c r="AV1249" s="67"/>
    </row>
    <row r="1250" spans="4:48"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67"/>
      <c r="Q1250" s="67"/>
      <c r="R1250" s="67"/>
      <c r="S1250" s="67"/>
      <c r="T1250" s="67"/>
      <c r="U1250" s="67"/>
      <c r="V1250" s="67"/>
      <c r="W1250" s="67"/>
      <c r="X1250" s="67"/>
      <c r="Y1250" s="67"/>
      <c r="Z1250" s="67"/>
      <c r="AA1250" s="67"/>
      <c r="AB1250" s="67"/>
      <c r="AC1250" s="67"/>
      <c r="AD1250" s="67"/>
      <c r="AE1250" s="67"/>
      <c r="AF1250" s="67"/>
      <c r="AG1250" s="67"/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  <c r="AU1250" s="67"/>
      <c r="AV1250" s="67"/>
    </row>
    <row r="1251" spans="4:48"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67"/>
      <c r="Q1251" s="67"/>
      <c r="R1251" s="67"/>
      <c r="S1251" s="67"/>
      <c r="T1251" s="67"/>
      <c r="U1251" s="67"/>
      <c r="V1251" s="67"/>
      <c r="W1251" s="67"/>
      <c r="X1251" s="67"/>
      <c r="Y1251" s="67"/>
      <c r="Z1251" s="67"/>
      <c r="AA1251" s="67"/>
      <c r="AB1251" s="67"/>
      <c r="AC1251" s="67"/>
      <c r="AD1251" s="67"/>
      <c r="AE1251" s="67"/>
      <c r="AF1251" s="67"/>
      <c r="AG1251" s="67"/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  <c r="AU1251" s="67"/>
      <c r="AV1251" s="67"/>
    </row>
    <row r="1252" spans="4:48"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67"/>
      <c r="Q1252" s="67"/>
      <c r="R1252" s="67"/>
      <c r="S1252" s="67"/>
      <c r="T1252" s="67"/>
      <c r="U1252" s="67"/>
      <c r="V1252" s="67"/>
      <c r="W1252" s="67"/>
      <c r="X1252" s="67"/>
      <c r="Y1252" s="67"/>
      <c r="Z1252" s="67"/>
      <c r="AA1252" s="67"/>
      <c r="AB1252" s="67"/>
      <c r="AC1252" s="67"/>
      <c r="AD1252" s="67"/>
      <c r="AE1252" s="67"/>
      <c r="AF1252" s="67"/>
      <c r="AG1252" s="67"/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  <c r="AU1252" s="67"/>
      <c r="AV1252" s="67"/>
    </row>
    <row r="1253" spans="4:48"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67"/>
      <c r="Q1253" s="67"/>
      <c r="R1253" s="67"/>
      <c r="S1253" s="67"/>
      <c r="T1253" s="67"/>
      <c r="U1253" s="67"/>
      <c r="V1253" s="67"/>
      <c r="W1253" s="67"/>
      <c r="X1253" s="67"/>
      <c r="Y1253" s="67"/>
      <c r="Z1253" s="67"/>
      <c r="AA1253" s="67"/>
      <c r="AB1253" s="67"/>
      <c r="AC1253" s="67"/>
      <c r="AD1253" s="67"/>
      <c r="AE1253" s="67"/>
      <c r="AF1253" s="67"/>
      <c r="AG1253" s="67"/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  <c r="AU1253" s="67"/>
      <c r="AV1253" s="67"/>
    </row>
    <row r="1254" spans="4:48"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67"/>
      <c r="Q1254" s="67"/>
      <c r="R1254" s="67"/>
      <c r="S1254" s="67"/>
      <c r="T1254" s="67"/>
      <c r="U1254" s="67"/>
      <c r="V1254" s="67"/>
      <c r="W1254" s="67"/>
      <c r="X1254" s="67"/>
      <c r="Y1254" s="67"/>
      <c r="Z1254" s="67"/>
      <c r="AA1254" s="67"/>
      <c r="AB1254" s="67"/>
      <c r="AC1254" s="67"/>
      <c r="AD1254" s="67"/>
      <c r="AE1254" s="67"/>
      <c r="AF1254" s="67"/>
      <c r="AG1254" s="67"/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  <c r="AU1254" s="67"/>
      <c r="AV1254" s="67"/>
    </row>
    <row r="1255" spans="4:48"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67"/>
      <c r="Q1255" s="67"/>
      <c r="R1255" s="67"/>
      <c r="S1255" s="67"/>
      <c r="T1255" s="67"/>
      <c r="U1255" s="67"/>
      <c r="V1255" s="67"/>
      <c r="W1255" s="67"/>
      <c r="X1255" s="67"/>
      <c r="Y1255" s="67"/>
      <c r="Z1255" s="67"/>
      <c r="AA1255" s="67"/>
      <c r="AB1255" s="67"/>
      <c r="AC1255" s="67"/>
      <c r="AD1255" s="67"/>
      <c r="AE1255" s="67"/>
      <c r="AF1255" s="67"/>
      <c r="AG1255" s="67"/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  <c r="AU1255" s="67"/>
      <c r="AV1255" s="67"/>
    </row>
    <row r="1256" spans="4:48"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67"/>
      <c r="Q1256" s="67"/>
      <c r="R1256" s="67"/>
      <c r="S1256" s="67"/>
      <c r="T1256" s="67"/>
      <c r="U1256" s="67"/>
      <c r="V1256" s="67"/>
      <c r="W1256" s="67"/>
      <c r="X1256" s="67"/>
      <c r="Y1256" s="67"/>
      <c r="Z1256" s="67"/>
      <c r="AA1256" s="67"/>
      <c r="AB1256" s="67"/>
      <c r="AC1256" s="67"/>
      <c r="AD1256" s="67"/>
      <c r="AE1256" s="67"/>
      <c r="AF1256" s="67"/>
      <c r="AG1256" s="67"/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  <c r="AU1256" s="67"/>
      <c r="AV1256" s="67"/>
    </row>
    <row r="1257" spans="4:48"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67"/>
      <c r="Q1257" s="67"/>
      <c r="R1257" s="67"/>
      <c r="S1257" s="67"/>
      <c r="T1257" s="67"/>
      <c r="U1257" s="67"/>
      <c r="V1257" s="67"/>
      <c r="W1257" s="67"/>
      <c r="X1257" s="67"/>
      <c r="Y1257" s="67"/>
      <c r="Z1257" s="67"/>
      <c r="AA1257" s="67"/>
      <c r="AB1257" s="67"/>
      <c r="AC1257" s="67"/>
      <c r="AD1257" s="67"/>
      <c r="AE1257" s="67"/>
      <c r="AF1257" s="67"/>
      <c r="AG1257" s="67"/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  <c r="AU1257" s="67"/>
      <c r="AV1257" s="67"/>
    </row>
    <row r="1258" spans="4:48"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67"/>
      <c r="Q1258" s="67"/>
      <c r="R1258" s="67"/>
      <c r="S1258" s="67"/>
      <c r="T1258" s="67"/>
      <c r="U1258" s="67"/>
      <c r="V1258" s="67"/>
      <c r="W1258" s="67"/>
      <c r="X1258" s="67"/>
      <c r="Y1258" s="67"/>
      <c r="Z1258" s="67"/>
      <c r="AA1258" s="67"/>
      <c r="AB1258" s="67"/>
      <c r="AC1258" s="67"/>
      <c r="AD1258" s="67"/>
      <c r="AE1258" s="67"/>
      <c r="AF1258" s="67"/>
      <c r="AG1258" s="67"/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  <c r="AU1258" s="67"/>
      <c r="AV1258" s="67"/>
    </row>
    <row r="1259" spans="4:48"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67"/>
      <c r="Q1259" s="67"/>
      <c r="R1259" s="67"/>
      <c r="S1259" s="67"/>
      <c r="T1259" s="67"/>
      <c r="U1259" s="67"/>
      <c r="V1259" s="67"/>
      <c r="W1259" s="67"/>
      <c r="X1259" s="67"/>
      <c r="Y1259" s="67"/>
      <c r="Z1259" s="67"/>
      <c r="AA1259" s="67"/>
      <c r="AB1259" s="67"/>
      <c r="AC1259" s="67"/>
      <c r="AD1259" s="67"/>
      <c r="AE1259" s="67"/>
      <c r="AF1259" s="67"/>
      <c r="AG1259" s="67"/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  <c r="AU1259" s="67"/>
      <c r="AV1259" s="67"/>
    </row>
    <row r="1260" spans="4:48"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67"/>
      <c r="Q1260" s="67"/>
      <c r="R1260" s="67"/>
      <c r="S1260" s="67"/>
      <c r="T1260" s="67"/>
      <c r="U1260" s="67"/>
      <c r="V1260" s="67"/>
      <c r="W1260" s="67"/>
      <c r="X1260" s="67"/>
      <c r="Y1260" s="67"/>
      <c r="Z1260" s="67"/>
      <c r="AA1260" s="67"/>
      <c r="AB1260" s="67"/>
      <c r="AC1260" s="67"/>
      <c r="AD1260" s="67"/>
      <c r="AE1260" s="67"/>
      <c r="AF1260" s="67"/>
      <c r="AG1260" s="67"/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  <c r="AU1260" s="67"/>
      <c r="AV1260" s="67"/>
    </row>
    <row r="1261" spans="4:48"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67"/>
      <c r="Q1261" s="67"/>
      <c r="R1261" s="67"/>
      <c r="S1261" s="67"/>
      <c r="T1261" s="67"/>
      <c r="U1261" s="67"/>
      <c r="V1261" s="67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  <c r="AU1261" s="67"/>
      <c r="AV1261" s="67"/>
    </row>
    <row r="1262" spans="4:48"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67"/>
      <c r="Q1262" s="67"/>
      <c r="R1262" s="67"/>
      <c r="S1262" s="67"/>
      <c r="T1262" s="67"/>
      <c r="U1262" s="67"/>
      <c r="V1262" s="67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  <c r="AU1262" s="67"/>
      <c r="AV1262" s="67"/>
    </row>
    <row r="1263" spans="4:48"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67"/>
      <c r="Q1263" s="67"/>
      <c r="R1263" s="67"/>
      <c r="S1263" s="67"/>
      <c r="T1263" s="67"/>
      <c r="U1263" s="67"/>
      <c r="V1263" s="67"/>
      <c r="W1263" s="67"/>
      <c r="X1263" s="67"/>
      <c r="Y1263" s="67"/>
      <c r="Z1263" s="67"/>
      <c r="AA1263" s="67"/>
      <c r="AB1263" s="67"/>
      <c r="AC1263" s="67"/>
      <c r="AD1263" s="67"/>
      <c r="AE1263" s="67"/>
      <c r="AF1263" s="67"/>
      <c r="AG1263" s="67"/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  <c r="AU1263" s="67"/>
      <c r="AV1263" s="67"/>
    </row>
    <row r="1264" spans="4:48"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67"/>
      <c r="Q1264" s="67"/>
      <c r="R1264" s="67"/>
      <c r="S1264" s="67"/>
      <c r="T1264" s="67"/>
      <c r="U1264" s="67"/>
      <c r="V1264" s="67"/>
      <c r="W1264" s="67"/>
      <c r="X1264" s="67"/>
      <c r="Y1264" s="67"/>
      <c r="Z1264" s="67"/>
      <c r="AA1264" s="67"/>
      <c r="AB1264" s="67"/>
      <c r="AC1264" s="67"/>
      <c r="AD1264" s="67"/>
      <c r="AE1264" s="67"/>
      <c r="AF1264" s="67"/>
      <c r="AG1264" s="67"/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  <c r="AU1264" s="67"/>
      <c r="AV1264" s="67"/>
    </row>
    <row r="1265" spans="4:48"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67"/>
      <c r="Q1265" s="67"/>
      <c r="R1265" s="67"/>
      <c r="S1265" s="67"/>
      <c r="T1265" s="67"/>
      <c r="U1265" s="67"/>
      <c r="V1265" s="67"/>
      <c r="W1265" s="67"/>
      <c r="X1265" s="67"/>
      <c r="Y1265" s="67"/>
      <c r="Z1265" s="67"/>
      <c r="AA1265" s="67"/>
      <c r="AB1265" s="67"/>
      <c r="AC1265" s="67"/>
      <c r="AD1265" s="67"/>
      <c r="AE1265" s="67"/>
      <c r="AF1265" s="67"/>
      <c r="AG1265" s="67"/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  <c r="AU1265" s="67"/>
      <c r="AV1265" s="67"/>
    </row>
    <row r="1266" spans="4:48"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67"/>
      <c r="Q1266" s="67"/>
      <c r="R1266" s="67"/>
      <c r="S1266" s="67"/>
      <c r="T1266" s="67"/>
      <c r="U1266" s="67"/>
      <c r="V1266" s="67"/>
      <c r="W1266" s="67"/>
      <c r="X1266" s="67"/>
      <c r="Y1266" s="67"/>
      <c r="Z1266" s="67"/>
      <c r="AA1266" s="67"/>
      <c r="AB1266" s="67"/>
      <c r="AC1266" s="67"/>
      <c r="AD1266" s="67"/>
      <c r="AE1266" s="67"/>
      <c r="AF1266" s="67"/>
      <c r="AG1266" s="67"/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  <c r="AU1266" s="67"/>
      <c r="AV1266" s="67"/>
    </row>
    <row r="1267" spans="4:48"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67"/>
      <c r="Q1267" s="67"/>
      <c r="R1267" s="67"/>
      <c r="S1267" s="67"/>
      <c r="T1267" s="67"/>
      <c r="U1267" s="67"/>
      <c r="V1267" s="67"/>
      <c r="W1267" s="67"/>
      <c r="X1267" s="67"/>
      <c r="Y1267" s="67"/>
      <c r="Z1267" s="67"/>
      <c r="AA1267" s="67"/>
      <c r="AB1267" s="67"/>
      <c r="AC1267" s="67"/>
      <c r="AD1267" s="67"/>
      <c r="AE1267" s="67"/>
      <c r="AF1267" s="67"/>
      <c r="AG1267" s="67"/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  <c r="AU1267" s="67"/>
      <c r="AV1267" s="67"/>
    </row>
    <row r="1268" spans="4:48"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67"/>
      <c r="Q1268" s="67"/>
      <c r="R1268" s="67"/>
      <c r="S1268" s="67"/>
      <c r="T1268" s="67"/>
      <c r="U1268" s="67"/>
      <c r="V1268" s="67"/>
      <c r="W1268" s="67"/>
      <c r="X1268" s="67"/>
      <c r="Y1268" s="67"/>
      <c r="Z1268" s="67"/>
      <c r="AA1268" s="67"/>
      <c r="AB1268" s="67"/>
      <c r="AC1268" s="67"/>
      <c r="AD1268" s="67"/>
      <c r="AE1268" s="67"/>
      <c r="AF1268" s="67"/>
      <c r="AG1268" s="67"/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  <c r="AU1268" s="67"/>
      <c r="AV1268" s="67"/>
    </row>
    <row r="1269" spans="4:48"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67"/>
      <c r="Q1269" s="67"/>
      <c r="R1269" s="67"/>
      <c r="S1269" s="67"/>
      <c r="T1269" s="67"/>
      <c r="U1269" s="67"/>
      <c r="V1269" s="67"/>
      <c r="W1269" s="67"/>
      <c r="X1269" s="67"/>
      <c r="Y1269" s="67"/>
      <c r="Z1269" s="67"/>
      <c r="AA1269" s="67"/>
      <c r="AB1269" s="67"/>
      <c r="AC1269" s="67"/>
      <c r="AD1269" s="67"/>
      <c r="AE1269" s="67"/>
      <c r="AF1269" s="67"/>
      <c r="AG1269" s="67"/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  <c r="AU1269" s="67"/>
      <c r="AV1269" s="67"/>
    </row>
    <row r="1270" spans="4:48"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67"/>
      <c r="Q1270" s="67"/>
      <c r="R1270" s="67"/>
      <c r="S1270" s="67"/>
      <c r="T1270" s="67"/>
      <c r="U1270" s="67"/>
      <c r="V1270" s="67"/>
      <c r="W1270" s="67"/>
      <c r="X1270" s="67"/>
      <c r="Y1270" s="67"/>
      <c r="Z1270" s="67"/>
      <c r="AA1270" s="67"/>
      <c r="AB1270" s="67"/>
      <c r="AC1270" s="67"/>
      <c r="AD1270" s="67"/>
      <c r="AE1270" s="67"/>
      <c r="AF1270" s="67"/>
      <c r="AG1270" s="67"/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  <c r="AU1270" s="67"/>
      <c r="AV1270" s="67"/>
    </row>
    <row r="1271" spans="4:48"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67"/>
      <c r="Q1271" s="67"/>
      <c r="R1271" s="67"/>
      <c r="S1271" s="67"/>
      <c r="T1271" s="67"/>
      <c r="U1271" s="67"/>
      <c r="V1271" s="67"/>
      <c r="W1271" s="67"/>
      <c r="X1271" s="67"/>
      <c r="Y1271" s="67"/>
      <c r="Z1271" s="67"/>
      <c r="AA1271" s="67"/>
      <c r="AB1271" s="67"/>
      <c r="AC1271" s="67"/>
      <c r="AD1271" s="67"/>
      <c r="AE1271" s="67"/>
      <c r="AF1271" s="67"/>
      <c r="AG1271" s="67"/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  <c r="AU1271" s="67"/>
      <c r="AV1271" s="67"/>
    </row>
    <row r="1272" spans="4:48"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67"/>
      <c r="Q1272" s="67"/>
      <c r="R1272" s="67"/>
      <c r="S1272" s="67"/>
      <c r="T1272" s="67"/>
      <c r="U1272" s="67"/>
      <c r="V1272" s="67"/>
      <c r="W1272" s="67"/>
      <c r="X1272" s="67"/>
      <c r="Y1272" s="67"/>
      <c r="Z1272" s="67"/>
      <c r="AA1272" s="67"/>
      <c r="AB1272" s="67"/>
      <c r="AC1272" s="67"/>
      <c r="AD1272" s="67"/>
      <c r="AE1272" s="67"/>
      <c r="AF1272" s="67"/>
      <c r="AG1272" s="67"/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  <c r="AU1272" s="67"/>
      <c r="AV1272" s="67"/>
    </row>
    <row r="1273" spans="4:48"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67"/>
      <c r="Q1273" s="67"/>
      <c r="R1273" s="67"/>
      <c r="S1273" s="67"/>
      <c r="T1273" s="67"/>
      <c r="U1273" s="67"/>
      <c r="V1273" s="67"/>
      <c r="W1273" s="67"/>
      <c r="X1273" s="67"/>
      <c r="Y1273" s="67"/>
      <c r="Z1273" s="67"/>
      <c r="AA1273" s="67"/>
      <c r="AB1273" s="67"/>
      <c r="AC1273" s="67"/>
      <c r="AD1273" s="67"/>
      <c r="AE1273" s="67"/>
      <c r="AF1273" s="67"/>
      <c r="AG1273" s="67"/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  <c r="AU1273" s="67"/>
      <c r="AV1273" s="67"/>
    </row>
    <row r="1274" spans="4:48"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67"/>
      <c r="Q1274" s="67"/>
      <c r="R1274" s="67"/>
      <c r="S1274" s="67"/>
      <c r="T1274" s="67"/>
      <c r="U1274" s="67"/>
      <c r="V1274" s="67"/>
      <c r="W1274" s="67"/>
      <c r="X1274" s="67"/>
      <c r="Y1274" s="67"/>
      <c r="Z1274" s="67"/>
      <c r="AA1274" s="67"/>
      <c r="AB1274" s="67"/>
      <c r="AC1274" s="67"/>
      <c r="AD1274" s="67"/>
      <c r="AE1274" s="67"/>
      <c r="AF1274" s="67"/>
      <c r="AG1274" s="67"/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  <c r="AU1274" s="67"/>
      <c r="AV1274" s="67"/>
    </row>
    <row r="1275" spans="4:48"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67"/>
      <c r="Q1275" s="67"/>
      <c r="R1275" s="67"/>
      <c r="S1275" s="67"/>
      <c r="T1275" s="67"/>
      <c r="U1275" s="67"/>
      <c r="V1275" s="67"/>
      <c r="W1275" s="67"/>
      <c r="X1275" s="67"/>
      <c r="Y1275" s="67"/>
      <c r="Z1275" s="67"/>
      <c r="AA1275" s="67"/>
      <c r="AB1275" s="67"/>
      <c r="AC1275" s="67"/>
      <c r="AD1275" s="67"/>
      <c r="AE1275" s="67"/>
      <c r="AF1275" s="67"/>
      <c r="AG1275" s="67"/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  <c r="AU1275" s="67"/>
      <c r="AV1275" s="67"/>
    </row>
    <row r="1276" spans="4:48"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67"/>
      <c r="Q1276" s="67"/>
      <c r="R1276" s="67"/>
      <c r="S1276" s="67"/>
      <c r="T1276" s="67"/>
      <c r="U1276" s="67"/>
      <c r="V1276" s="67"/>
      <c r="W1276" s="67"/>
      <c r="X1276" s="67"/>
      <c r="Y1276" s="67"/>
      <c r="Z1276" s="67"/>
      <c r="AA1276" s="67"/>
      <c r="AB1276" s="67"/>
      <c r="AC1276" s="67"/>
      <c r="AD1276" s="67"/>
      <c r="AE1276" s="67"/>
      <c r="AF1276" s="67"/>
      <c r="AG1276" s="67"/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  <c r="AU1276" s="67"/>
      <c r="AV1276" s="67"/>
    </row>
    <row r="1277" spans="4:48"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67"/>
      <c r="Q1277" s="67"/>
      <c r="R1277" s="67"/>
      <c r="S1277" s="67"/>
      <c r="T1277" s="67"/>
      <c r="U1277" s="67"/>
      <c r="V1277" s="67"/>
      <c r="W1277" s="67"/>
      <c r="X1277" s="67"/>
      <c r="Y1277" s="67"/>
      <c r="Z1277" s="67"/>
      <c r="AA1277" s="67"/>
      <c r="AB1277" s="67"/>
      <c r="AC1277" s="67"/>
      <c r="AD1277" s="67"/>
      <c r="AE1277" s="67"/>
      <c r="AF1277" s="67"/>
      <c r="AG1277" s="67"/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  <c r="AU1277" s="67"/>
      <c r="AV1277" s="67"/>
    </row>
    <row r="1278" spans="4:48"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67"/>
      <c r="Q1278" s="67"/>
      <c r="R1278" s="67"/>
      <c r="S1278" s="67"/>
      <c r="T1278" s="67"/>
      <c r="U1278" s="67"/>
      <c r="V1278" s="67"/>
      <c r="W1278" s="67"/>
      <c r="X1278" s="67"/>
      <c r="Y1278" s="67"/>
      <c r="Z1278" s="67"/>
      <c r="AA1278" s="67"/>
      <c r="AB1278" s="67"/>
      <c r="AC1278" s="67"/>
      <c r="AD1278" s="67"/>
      <c r="AE1278" s="67"/>
      <c r="AF1278" s="67"/>
      <c r="AG1278" s="67"/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  <c r="AU1278" s="67"/>
      <c r="AV1278" s="67"/>
    </row>
    <row r="1279" spans="4:48"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67"/>
      <c r="Q1279" s="67"/>
      <c r="R1279" s="67"/>
      <c r="S1279" s="67"/>
      <c r="T1279" s="67"/>
      <c r="U1279" s="67"/>
      <c r="V1279" s="67"/>
      <c r="W1279" s="67"/>
      <c r="X1279" s="67"/>
      <c r="Y1279" s="67"/>
      <c r="Z1279" s="67"/>
      <c r="AA1279" s="67"/>
      <c r="AB1279" s="67"/>
      <c r="AC1279" s="67"/>
      <c r="AD1279" s="67"/>
      <c r="AE1279" s="67"/>
      <c r="AF1279" s="67"/>
      <c r="AG1279" s="67"/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  <c r="AU1279" s="67"/>
      <c r="AV1279" s="67"/>
    </row>
    <row r="1280" spans="4:48"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67"/>
      <c r="Q1280" s="67"/>
      <c r="R1280" s="67"/>
      <c r="S1280" s="67"/>
      <c r="T1280" s="67"/>
      <c r="U1280" s="67"/>
      <c r="V1280" s="67"/>
      <c r="W1280" s="67"/>
      <c r="X1280" s="67"/>
      <c r="Y1280" s="67"/>
      <c r="Z1280" s="67"/>
      <c r="AA1280" s="67"/>
      <c r="AB1280" s="67"/>
      <c r="AC1280" s="67"/>
      <c r="AD1280" s="67"/>
      <c r="AE1280" s="67"/>
      <c r="AF1280" s="67"/>
      <c r="AG1280" s="67"/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  <c r="AU1280" s="67"/>
      <c r="AV1280" s="67"/>
    </row>
    <row r="1281" spans="4:48"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67"/>
      <c r="Q1281" s="67"/>
      <c r="R1281" s="67"/>
      <c r="S1281" s="67"/>
      <c r="T1281" s="67"/>
      <c r="U1281" s="67"/>
      <c r="V1281" s="67"/>
      <c r="W1281" s="67"/>
      <c r="X1281" s="67"/>
      <c r="Y1281" s="67"/>
      <c r="Z1281" s="67"/>
      <c r="AA1281" s="67"/>
      <c r="AB1281" s="67"/>
      <c r="AC1281" s="67"/>
      <c r="AD1281" s="67"/>
      <c r="AE1281" s="67"/>
      <c r="AF1281" s="67"/>
      <c r="AG1281" s="67"/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  <c r="AU1281" s="67"/>
      <c r="AV1281" s="67"/>
    </row>
    <row r="1282" spans="4:48"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67"/>
      <c r="Q1282" s="67"/>
      <c r="R1282" s="67"/>
      <c r="S1282" s="67"/>
      <c r="T1282" s="67"/>
      <c r="U1282" s="67"/>
      <c r="V1282" s="67"/>
      <c r="W1282" s="67"/>
      <c r="X1282" s="67"/>
      <c r="Y1282" s="67"/>
      <c r="Z1282" s="67"/>
      <c r="AA1282" s="67"/>
      <c r="AB1282" s="67"/>
      <c r="AC1282" s="67"/>
      <c r="AD1282" s="67"/>
      <c r="AE1282" s="67"/>
      <c r="AF1282" s="67"/>
      <c r="AG1282" s="67"/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  <c r="AU1282" s="67"/>
      <c r="AV1282" s="67"/>
    </row>
    <row r="1283" spans="4:48"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67"/>
      <c r="Q1283" s="67"/>
      <c r="R1283" s="67"/>
      <c r="S1283" s="67"/>
      <c r="T1283" s="67"/>
      <c r="U1283" s="67"/>
      <c r="V1283" s="67"/>
      <c r="W1283" s="67"/>
      <c r="X1283" s="67"/>
      <c r="Y1283" s="67"/>
      <c r="Z1283" s="67"/>
      <c r="AA1283" s="67"/>
      <c r="AB1283" s="67"/>
      <c r="AC1283" s="67"/>
      <c r="AD1283" s="67"/>
      <c r="AE1283" s="67"/>
      <c r="AF1283" s="67"/>
      <c r="AG1283" s="67"/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  <c r="AU1283" s="67"/>
      <c r="AV1283" s="67"/>
    </row>
    <row r="1284" spans="4:48"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67"/>
      <c r="Q1284" s="67"/>
      <c r="R1284" s="67"/>
      <c r="S1284" s="67"/>
      <c r="T1284" s="67"/>
      <c r="U1284" s="67"/>
      <c r="V1284" s="67"/>
      <c r="W1284" s="67"/>
      <c r="X1284" s="67"/>
      <c r="Y1284" s="67"/>
      <c r="Z1284" s="67"/>
      <c r="AA1284" s="67"/>
      <c r="AB1284" s="67"/>
      <c r="AC1284" s="67"/>
      <c r="AD1284" s="67"/>
      <c r="AE1284" s="67"/>
      <c r="AF1284" s="67"/>
      <c r="AG1284" s="67"/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  <c r="AU1284" s="67"/>
      <c r="AV1284" s="67"/>
    </row>
    <row r="1285" spans="4:48"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67"/>
      <c r="Q1285" s="67"/>
      <c r="R1285" s="67"/>
      <c r="S1285" s="67"/>
      <c r="T1285" s="67"/>
      <c r="U1285" s="67"/>
      <c r="V1285" s="67"/>
      <c r="W1285" s="67"/>
      <c r="X1285" s="67"/>
      <c r="Y1285" s="67"/>
      <c r="Z1285" s="67"/>
      <c r="AA1285" s="67"/>
      <c r="AB1285" s="67"/>
      <c r="AC1285" s="67"/>
      <c r="AD1285" s="67"/>
      <c r="AE1285" s="67"/>
      <c r="AF1285" s="67"/>
      <c r="AG1285" s="67"/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  <c r="AU1285" s="67"/>
      <c r="AV1285" s="67"/>
    </row>
    <row r="1286" spans="4:48"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67"/>
      <c r="Q1286" s="67"/>
      <c r="R1286" s="67"/>
      <c r="S1286" s="67"/>
      <c r="T1286" s="67"/>
      <c r="U1286" s="67"/>
      <c r="V1286" s="67"/>
      <c r="W1286" s="67"/>
      <c r="X1286" s="67"/>
      <c r="Y1286" s="67"/>
      <c r="Z1286" s="67"/>
      <c r="AA1286" s="67"/>
      <c r="AB1286" s="67"/>
      <c r="AC1286" s="67"/>
      <c r="AD1286" s="67"/>
      <c r="AE1286" s="67"/>
      <c r="AF1286" s="67"/>
      <c r="AG1286" s="67"/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  <c r="AU1286" s="67"/>
      <c r="AV1286" s="67"/>
    </row>
    <row r="1287" spans="4:48"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67"/>
      <c r="Q1287" s="67"/>
      <c r="R1287" s="67"/>
      <c r="S1287" s="67"/>
      <c r="T1287" s="67"/>
      <c r="U1287" s="67"/>
      <c r="V1287" s="67"/>
      <c r="W1287" s="67"/>
      <c r="X1287" s="67"/>
      <c r="Y1287" s="67"/>
      <c r="Z1287" s="67"/>
      <c r="AA1287" s="67"/>
      <c r="AB1287" s="67"/>
      <c r="AC1287" s="67"/>
      <c r="AD1287" s="67"/>
      <c r="AE1287" s="67"/>
      <c r="AF1287" s="67"/>
      <c r="AG1287" s="67"/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  <c r="AU1287" s="67"/>
      <c r="AV1287" s="67"/>
    </row>
    <row r="1288" spans="4:48"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67"/>
      <c r="Q1288" s="67"/>
      <c r="R1288" s="67"/>
      <c r="S1288" s="67"/>
      <c r="T1288" s="67"/>
      <c r="U1288" s="67"/>
      <c r="V1288" s="67"/>
      <c r="W1288" s="67"/>
      <c r="X1288" s="67"/>
      <c r="Y1288" s="67"/>
      <c r="Z1288" s="67"/>
      <c r="AA1288" s="67"/>
      <c r="AB1288" s="67"/>
      <c r="AC1288" s="67"/>
      <c r="AD1288" s="67"/>
      <c r="AE1288" s="67"/>
      <c r="AF1288" s="67"/>
      <c r="AG1288" s="67"/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  <c r="AU1288" s="67"/>
      <c r="AV1288" s="67"/>
    </row>
    <row r="1289" spans="4:48"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67"/>
      <c r="Q1289" s="67"/>
      <c r="R1289" s="67"/>
      <c r="S1289" s="67"/>
      <c r="T1289" s="67"/>
      <c r="U1289" s="67"/>
      <c r="V1289" s="67"/>
      <c r="W1289" s="67"/>
      <c r="X1289" s="67"/>
      <c r="Y1289" s="67"/>
      <c r="Z1289" s="67"/>
      <c r="AA1289" s="67"/>
      <c r="AB1289" s="67"/>
      <c r="AC1289" s="67"/>
      <c r="AD1289" s="67"/>
      <c r="AE1289" s="67"/>
      <c r="AF1289" s="67"/>
      <c r="AG1289" s="67"/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  <c r="AU1289" s="67"/>
      <c r="AV1289" s="67"/>
    </row>
    <row r="1290" spans="4:48"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67"/>
      <c r="Q1290" s="67"/>
      <c r="R1290" s="67"/>
      <c r="S1290" s="67"/>
      <c r="T1290" s="67"/>
      <c r="U1290" s="67"/>
      <c r="V1290" s="67"/>
      <c r="W1290" s="67"/>
      <c r="X1290" s="67"/>
      <c r="Y1290" s="67"/>
      <c r="Z1290" s="67"/>
      <c r="AA1290" s="67"/>
      <c r="AB1290" s="67"/>
      <c r="AC1290" s="67"/>
      <c r="AD1290" s="67"/>
      <c r="AE1290" s="67"/>
      <c r="AF1290" s="67"/>
      <c r="AG1290" s="67"/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  <c r="AU1290" s="67"/>
      <c r="AV1290" s="67"/>
    </row>
    <row r="1291" spans="4:48"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67"/>
      <c r="Q1291" s="67"/>
      <c r="R1291" s="67"/>
      <c r="S1291" s="67"/>
      <c r="T1291" s="67"/>
      <c r="U1291" s="67"/>
      <c r="V1291" s="67"/>
      <c r="W1291" s="67"/>
      <c r="X1291" s="67"/>
      <c r="Y1291" s="67"/>
      <c r="Z1291" s="67"/>
      <c r="AA1291" s="67"/>
      <c r="AB1291" s="67"/>
      <c r="AC1291" s="67"/>
      <c r="AD1291" s="67"/>
      <c r="AE1291" s="67"/>
      <c r="AF1291" s="67"/>
      <c r="AG1291" s="67"/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  <c r="AU1291" s="67"/>
      <c r="AV1291" s="67"/>
    </row>
    <row r="1292" spans="4:48"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67"/>
      <c r="Q1292" s="67"/>
      <c r="R1292" s="67"/>
      <c r="S1292" s="67"/>
      <c r="T1292" s="67"/>
      <c r="U1292" s="67"/>
      <c r="V1292" s="67"/>
      <c r="W1292" s="67"/>
      <c r="X1292" s="67"/>
      <c r="Y1292" s="67"/>
      <c r="Z1292" s="67"/>
      <c r="AA1292" s="67"/>
      <c r="AB1292" s="67"/>
      <c r="AC1292" s="67"/>
      <c r="AD1292" s="67"/>
      <c r="AE1292" s="67"/>
      <c r="AF1292" s="67"/>
      <c r="AG1292" s="67"/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  <c r="AU1292" s="67"/>
      <c r="AV1292" s="67"/>
    </row>
    <row r="1293" spans="4:48"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67"/>
      <c r="Q1293" s="67"/>
      <c r="R1293" s="67"/>
      <c r="S1293" s="67"/>
      <c r="T1293" s="67"/>
      <c r="U1293" s="67"/>
      <c r="V1293" s="67"/>
      <c r="W1293" s="67"/>
      <c r="X1293" s="67"/>
      <c r="Y1293" s="67"/>
      <c r="Z1293" s="67"/>
      <c r="AA1293" s="67"/>
      <c r="AB1293" s="67"/>
      <c r="AC1293" s="67"/>
      <c r="AD1293" s="67"/>
      <c r="AE1293" s="67"/>
      <c r="AF1293" s="67"/>
      <c r="AG1293" s="67"/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  <c r="AU1293" s="67"/>
      <c r="AV1293" s="67"/>
    </row>
    <row r="1294" spans="4:48"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67"/>
      <c r="Q1294" s="67"/>
      <c r="R1294" s="67"/>
      <c r="S1294" s="67"/>
      <c r="T1294" s="67"/>
      <c r="U1294" s="67"/>
      <c r="V1294" s="67"/>
      <c r="W1294" s="67"/>
      <c r="X1294" s="67"/>
      <c r="Y1294" s="67"/>
      <c r="Z1294" s="67"/>
      <c r="AA1294" s="67"/>
      <c r="AB1294" s="67"/>
      <c r="AC1294" s="67"/>
      <c r="AD1294" s="67"/>
      <c r="AE1294" s="67"/>
      <c r="AF1294" s="67"/>
      <c r="AG1294" s="67"/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  <c r="AU1294" s="67"/>
      <c r="AV1294" s="67"/>
    </row>
    <row r="1295" spans="4:48"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67"/>
      <c r="Q1295" s="67"/>
      <c r="R1295" s="67"/>
      <c r="S1295" s="67"/>
      <c r="T1295" s="67"/>
      <c r="U1295" s="67"/>
      <c r="V1295" s="67"/>
      <c r="W1295" s="67"/>
      <c r="X1295" s="67"/>
      <c r="Y1295" s="67"/>
      <c r="Z1295" s="67"/>
      <c r="AA1295" s="67"/>
      <c r="AB1295" s="67"/>
      <c r="AC1295" s="67"/>
      <c r="AD1295" s="67"/>
      <c r="AE1295" s="67"/>
      <c r="AF1295" s="67"/>
      <c r="AG1295" s="67"/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  <c r="AU1295" s="67"/>
      <c r="AV1295" s="67"/>
    </row>
    <row r="1296" spans="4:48"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67"/>
      <c r="Q1296" s="67"/>
      <c r="R1296" s="67"/>
      <c r="S1296" s="67"/>
      <c r="T1296" s="67"/>
      <c r="U1296" s="67"/>
      <c r="V1296" s="67"/>
      <c r="W1296" s="67"/>
      <c r="X1296" s="67"/>
      <c r="Y1296" s="67"/>
      <c r="Z1296" s="67"/>
      <c r="AA1296" s="67"/>
      <c r="AB1296" s="67"/>
      <c r="AC1296" s="67"/>
      <c r="AD1296" s="67"/>
      <c r="AE1296" s="67"/>
      <c r="AF1296" s="67"/>
      <c r="AG1296" s="67"/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  <c r="AU1296" s="67"/>
      <c r="AV1296" s="67"/>
    </row>
    <row r="1297" spans="4:48"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67"/>
      <c r="Q1297" s="67"/>
      <c r="R1297" s="67"/>
      <c r="S1297" s="67"/>
      <c r="T1297" s="67"/>
      <c r="U1297" s="67"/>
      <c r="V1297" s="67"/>
      <c r="W1297" s="67"/>
      <c r="X1297" s="67"/>
      <c r="Y1297" s="67"/>
      <c r="Z1297" s="67"/>
      <c r="AA1297" s="67"/>
      <c r="AB1297" s="67"/>
      <c r="AC1297" s="67"/>
      <c r="AD1297" s="67"/>
      <c r="AE1297" s="67"/>
      <c r="AF1297" s="67"/>
      <c r="AG1297" s="67"/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  <c r="AU1297" s="67"/>
      <c r="AV1297" s="67"/>
    </row>
    <row r="1298" spans="4:48"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67"/>
      <c r="Q1298" s="67"/>
      <c r="R1298" s="67"/>
      <c r="S1298" s="67"/>
      <c r="T1298" s="67"/>
      <c r="U1298" s="67"/>
      <c r="V1298" s="67"/>
      <c r="W1298" s="67"/>
      <c r="X1298" s="67"/>
      <c r="Y1298" s="67"/>
      <c r="Z1298" s="67"/>
      <c r="AA1298" s="67"/>
      <c r="AB1298" s="67"/>
      <c r="AC1298" s="67"/>
      <c r="AD1298" s="67"/>
      <c r="AE1298" s="67"/>
      <c r="AF1298" s="67"/>
      <c r="AG1298" s="67"/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  <c r="AU1298" s="67"/>
      <c r="AV1298" s="67"/>
    </row>
    <row r="1299" spans="4:48"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67"/>
      <c r="Q1299" s="67"/>
      <c r="R1299" s="67"/>
      <c r="S1299" s="67"/>
      <c r="T1299" s="67"/>
      <c r="U1299" s="67"/>
      <c r="V1299" s="67"/>
      <c r="W1299" s="67"/>
      <c r="X1299" s="67"/>
      <c r="Y1299" s="67"/>
      <c r="Z1299" s="67"/>
      <c r="AA1299" s="67"/>
      <c r="AB1299" s="67"/>
      <c r="AC1299" s="67"/>
      <c r="AD1299" s="67"/>
      <c r="AE1299" s="67"/>
      <c r="AF1299" s="67"/>
      <c r="AG1299" s="67"/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  <c r="AU1299" s="67"/>
      <c r="AV1299" s="67"/>
    </row>
    <row r="1300" spans="4:48"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67"/>
      <c r="Q1300" s="67"/>
      <c r="R1300" s="67"/>
      <c r="S1300" s="67"/>
      <c r="T1300" s="67"/>
      <c r="U1300" s="67"/>
      <c r="V1300" s="67"/>
      <c r="W1300" s="67"/>
      <c r="X1300" s="67"/>
      <c r="Y1300" s="67"/>
      <c r="Z1300" s="67"/>
      <c r="AA1300" s="67"/>
      <c r="AB1300" s="67"/>
      <c r="AC1300" s="67"/>
      <c r="AD1300" s="67"/>
      <c r="AE1300" s="67"/>
      <c r="AF1300" s="67"/>
      <c r="AG1300" s="67"/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  <c r="AU1300" s="67"/>
      <c r="AV1300" s="67"/>
    </row>
    <row r="1301" spans="4:48"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67"/>
      <c r="Q1301" s="67"/>
      <c r="R1301" s="67"/>
      <c r="S1301" s="67"/>
      <c r="T1301" s="67"/>
      <c r="U1301" s="67"/>
      <c r="V1301" s="67"/>
      <c r="W1301" s="67"/>
      <c r="X1301" s="67"/>
      <c r="Y1301" s="67"/>
      <c r="Z1301" s="67"/>
      <c r="AA1301" s="67"/>
      <c r="AB1301" s="67"/>
      <c r="AC1301" s="67"/>
      <c r="AD1301" s="67"/>
      <c r="AE1301" s="67"/>
      <c r="AF1301" s="67"/>
      <c r="AG1301" s="67"/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  <c r="AU1301" s="67"/>
      <c r="AV1301" s="67"/>
    </row>
    <row r="1302" spans="4:48"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67"/>
      <c r="Q1302" s="67"/>
      <c r="R1302" s="67"/>
      <c r="S1302" s="67"/>
      <c r="T1302" s="67"/>
      <c r="U1302" s="67"/>
      <c r="V1302" s="67"/>
      <c r="W1302" s="67"/>
      <c r="X1302" s="67"/>
      <c r="Y1302" s="67"/>
      <c r="Z1302" s="67"/>
      <c r="AA1302" s="67"/>
      <c r="AB1302" s="67"/>
      <c r="AC1302" s="67"/>
      <c r="AD1302" s="67"/>
      <c r="AE1302" s="67"/>
      <c r="AF1302" s="67"/>
      <c r="AG1302" s="67"/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  <c r="AU1302" s="67"/>
      <c r="AV1302" s="67"/>
    </row>
    <row r="1303" spans="4:48"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67"/>
      <c r="Q1303" s="67"/>
      <c r="R1303" s="67"/>
      <c r="S1303" s="67"/>
      <c r="T1303" s="67"/>
      <c r="U1303" s="67"/>
      <c r="V1303" s="67"/>
      <c r="W1303" s="67"/>
      <c r="X1303" s="67"/>
      <c r="Y1303" s="67"/>
      <c r="Z1303" s="67"/>
      <c r="AA1303" s="67"/>
      <c r="AB1303" s="67"/>
      <c r="AC1303" s="67"/>
      <c r="AD1303" s="67"/>
      <c r="AE1303" s="67"/>
      <c r="AF1303" s="67"/>
      <c r="AG1303" s="67"/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  <c r="AU1303" s="67"/>
      <c r="AV1303" s="67"/>
    </row>
    <row r="1304" spans="4:48"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67"/>
      <c r="Q1304" s="67"/>
      <c r="R1304" s="67"/>
      <c r="S1304" s="67"/>
      <c r="T1304" s="67"/>
      <c r="U1304" s="67"/>
      <c r="V1304" s="67"/>
      <c r="W1304" s="67"/>
      <c r="X1304" s="67"/>
      <c r="Y1304" s="67"/>
      <c r="Z1304" s="67"/>
      <c r="AA1304" s="67"/>
      <c r="AB1304" s="67"/>
      <c r="AC1304" s="67"/>
      <c r="AD1304" s="67"/>
      <c r="AE1304" s="67"/>
      <c r="AF1304" s="67"/>
      <c r="AG1304" s="67"/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  <c r="AU1304" s="67"/>
      <c r="AV1304" s="67"/>
    </row>
    <row r="1305" spans="4:48"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67"/>
      <c r="Q1305" s="67"/>
      <c r="R1305" s="67"/>
      <c r="S1305" s="67"/>
      <c r="T1305" s="67"/>
      <c r="U1305" s="67"/>
      <c r="V1305" s="67"/>
      <c r="W1305" s="67"/>
      <c r="X1305" s="67"/>
      <c r="Y1305" s="67"/>
      <c r="Z1305" s="67"/>
      <c r="AA1305" s="67"/>
      <c r="AB1305" s="67"/>
      <c r="AC1305" s="67"/>
      <c r="AD1305" s="67"/>
      <c r="AE1305" s="67"/>
      <c r="AF1305" s="67"/>
      <c r="AG1305" s="67"/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  <c r="AU1305" s="67"/>
      <c r="AV1305" s="67"/>
    </row>
    <row r="1306" spans="4:48"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67"/>
      <c r="Q1306" s="67"/>
      <c r="R1306" s="67"/>
      <c r="S1306" s="67"/>
      <c r="T1306" s="67"/>
      <c r="U1306" s="67"/>
      <c r="V1306" s="67"/>
      <c r="W1306" s="67"/>
      <c r="X1306" s="67"/>
      <c r="Y1306" s="67"/>
      <c r="Z1306" s="67"/>
      <c r="AA1306" s="67"/>
      <c r="AB1306" s="67"/>
      <c r="AC1306" s="67"/>
      <c r="AD1306" s="67"/>
      <c r="AE1306" s="67"/>
      <c r="AF1306" s="67"/>
      <c r="AG1306" s="67"/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  <c r="AU1306" s="67"/>
      <c r="AV1306" s="67"/>
    </row>
    <row r="1307" spans="4:48"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67"/>
      <c r="Q1307" s="67"/>
      <c r="R1307" s="67"/>
      <c r="S1307" s="67"/>
      <c r="T1307" s="67"/>
      <c r="U1307" s="67"/>
      <c r="V1307" s="67"/>
      <c r="W1307" s="67"/>
      <c r="X1307" s="67"/>
      <c r="Y1307" s="67"/>
      <c r="Z1307" s="67"/>
      <c r="AA1307" s="67"/>
      <c r="AB1307" s="67"/>
      <c r="AC1307" s="67"/>
      <c r="AD1307" s="67"/>
      <c r="AE1307" s="67"/>
      <c r="AF1307" s="67"/>
      <c r="AG1307" s="67"/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  <c r="AU1307" s="67"/>
      <c r="AV1307" s="67"/>
    </row>
    <row r="1308" spans="4:48"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67"/>
      <c r="Q1308" s="67"/>
      <c r="R1308" s="67"/>
      <c r="S1308" s="67"/>
      <c r="T1308" s="67"/>
      <c r="U1308" s="67"/>
      <c r="V1308" s="67"/>
      <c r="W1308" s="67"/>
      <c r="X1308" s="67"/>
      <c r="Y1308" s="67"/>
      <c r="Z1308" s="67"/>
      <c r="AA1308" s="67"/>
      <c r="AB1308" s="67"/>
      <c r="AC1308" s="67"/>
      <c r="AD1308" s="67"/>
      <c r="AE1308" s="67"/>
      <c r="AF1308" s="67"/>
      <c r="AG1308" s="67"/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  <c r="AU1308" s="67"/>
      <c r="AV1308" s="67"/>
    </row>
    <row r="1309" spans="4:48"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67"/>
      <c r="Q1309" s="67"/>
      <c r="R1309" s="67"/>
      <c r="S1309" s="67"/>
      <c r="T1309" s="67"/>
      <c r="U1309" s="67"/>
      <c r="V1309" s="67"/>
      <c r="W1309" s="67"/>
      <c r="X1309" s="67"/>
      <c r="Y1309" s="67"/>
      <c r="Z1309" s="67"/>
      <c r="AA1309" s="67"/>
      <c r="AB1309" s="67"/>
      <c r="AC1309" s="67"/>
      <c r="AD1309" s="67"/>
      <c r="AE1309" s="67"/>
      <c r="AF1309" s="67"/>
      <c r="AG1309" s="67"/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  <c r="AU1309" s="67"/>
      <c r="AV1309" s="67"/>
    </row>
    <row r="1310" spans="4:48"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67"/>
      <c r="Q1310" s="67"/>
      <c r="R1310" s="67"/>
      <c r="S1310" s="67"/>
      <c r="T1310" s="67"/>
      <c r="U1310" s="67"/>
      <c r="V1310" s="67"/>
      <c r="W1310" s="67"/>
      <c r="X1310" s="67"/>
      <c r="Y1310" s="67"/>
      <c r="Z1310" s="67"/>
      <c r="AA1310" s="67"/>
      <c r="AB1310" s="67"/>
      <c r="AC1310" s="67"/>
      <c r="AD1310" s="67"/>
      <c r="AE1310" s="67"/>
      <c r="AF1310" s="67"/>
      <c r="AG1310" s="67"/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  <c r="AU1310" s="67"/>
      <c r="AV1310" s="67"/>
    </row>
    <row r="1311" spans="4:48"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67"/>
      <c r="Q1311" s="67"/>
      <c r="R1311" s="67"/>
      <c r="S1311" s="67"/>
      <c r="T1311" s="67"/>
      <c r="U1311" s="67"/>
      <c r="V1311" s="67"/>
      <c r="W1311" s="67"/>
      <c r="X1311" s="67"/>
      <c r="Y1311" s="67"/>
      <c r="Z1311" s="67"/>
      <c r="AA1311" s="67"/>
      <c r="AB1311" s="67"/>
      <c r="AC1311" s="67"/>
      <c r="AD1311" s="67"/>
      <c r="AE1311" s="67"/>
      <c r="AF1311" s="67"/>
      <c r="AG1311" s="67"/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  <c r="AU1311" s="67"/>
      <c r="AV1311" s="67"/>
    </row>
    <row r="1312" spans="4:48"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67"/>
      <c r="Q1312" s="67"/>
      <c r="R1312" s="67"/>
      <c r="S1312" s="67"/>
      <c r="T1312" s="67"/>
      <c r="U1312" s="67"/>
      <c r="V1312" s="67"/>
      <c r="W1312" s="67"/>
      <c r="X1312" s="67"/>
      <c r="Y1312" s="67"/>
      <c r="Z1312" s="67"/>
      <c r="AA1312" s="67"/>
      <c r="AB1312" s="67"/>
      <c r="AC1312" s="67"/>
      <c r="AD1312" s="67"/>
      <c r="AE1312" s="67"/>
      <c r="AF1312" s="67"/>
      <c r="AG1312" s="67"/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  <c r="AU1312" s="67"/>
      <c r="AV1312" s="67"/>
    </row>
    <row r="1313" spans="4:48"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67"/>
      <c r="Q1313" s="67"/>
      <c r="R1313" s="67"/>
      <c r="S1313" s="67"/>
      <c r="T1313" s="67"/>
      <c r="U1313" s="67"/>
      <c r="V1313" s="67"/>
      <c r="W1313" s="67"/>
      <c r="X1313" s="67"/>
      <c r="Y1313" s="67"/>
      <c r="Z1313" s="67"/>
      <c r="AA1313" s="67"/>
      <c r="AB1313" s="67"/>
      <c r="AC1313" s="67"/>
      <c r="AD1313" s="67"/>
      <c r="AE1313" s="67"/>
      <c r="AF1313" s="67"/>
      <c r="AG1313" s="67"/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  <c r="AU1313" s="67"/>
      <c r="AV1313" s="67"/>
    </row>
    <row r="1314" spans="4:48"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67"/>
      <c r="Q1314" s="67"/>
      <c r="R1314" s="67"/>
      <c r="S1314" s="67"/>
      <c r="T1314" s="67"/>
      <c r="U1314" s="67"/>
      <c r="V1314" s="67"/>
      <c r="W1314" s="67"/>
      <c r="X1314" s="67"/>
      <c r="Y1314" s="67"/>
      <c r="Z1314" s="67"/>
      <c r="AA1314" s="67"/>
      <c r="AB1314" s="67"/>
      <c r="AC1314" s="67"/>
      <c r="AD1314" s="67"/>
      <c r="AE1314" s="67"/>
      <c r="AF1314" s="67"/>
      <c r="AG1314" s="67"/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  <c r="AU1314" s="67"/>
      <c r="AV1314" s="67"/>
    </row>
    <row r="1315" spans="4:48"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67"/>
      <c r="Q1315" s="67"/>
      <c r="R1315" s="67"/>
      <c r="S1315" s="67"/>
      <c r="T1315" s="67"/>
      <c r="U1315" s="67"/>
      <c r="V1315" s="67"/>
      <c r="W1315" s="67"/>
      <c r="X1315" s="67"/>
      <c r="Y1315" s="67"/>
      <c r="Z1315" s="67"/>
      <c r="AA1315" s="67"/>
      <c r="AB1315" s="67"/>
      <c r="AC1315" s="67"/>
      <c r="AD1315" s="67"/>
      <c r="AE1315" s="67"/>
      <c r="AF1315" s="67"/>
      <c r="AG1315" s="67"/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  <c r="AU1315" s="67"/>
      <c r="AV1315" s="67"/>
    </row>
    <row r="1316" spans="4:48"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67"/>
      <c r="Q1316" s="67"/>
      <c r="R1316" s="67"/>
      <c r="S1316" s="67"/>
      <c r="T1316" s="67"/>
      <c r="U1316" s="67"/>
      <c r="V1316" s="67"/>
      <c r="W1316" s="67"/>
      <c r="X1316" s="67"/>
      <c r="Y1316" s="67"/>
      <c r="Z1316" s="67"/>
      <c r="AA1316" s="67"/>
      <c r="AB1316" s="67"/>
      <c r="AC1316" s="67"/>
      <c r="AD1316" s="67"/>
      <c r="AE1316" s="67"/>
      <c r="AF1316" s="67"/>
      <c r="AG1316" s="67"/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  <c r="AU1316" s="67"/>
      <c r="AV1316" s="67"/>
    </row>
    <row r="1317" spans="4:48"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67"/>
      <c r="Q1317" s="67"/>
      <c r="R1317" s="67"/>
      <c r="S1317" s="67"/>
      <c r="T1317" s="67"/>
      <c r="U1317" s="67"/>
      <c r="V1317" s="67"/>
      <c r="W1317" s="67"/>
      <c r="X1317" s="67"/>
      <c r="Y1317" s="67"/>
      <c r="Z1317" s="67"/>
      <c r="AA1317" s="67"/>
      <c r="AB1317" s="67"/>
      <c r="AC1317" s="67"/>
      <c r="AD1317" s="67"/>
      <c r="AE1317" s="67"/>
      <c r="AF1317" s="67"/>
      <c r="AG1317" s="67"/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  <c r="AU1317" s="67"/>
      <c r="AV1317" s="67"/>
    </row>
    <row r="1318" spans="4:48"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67"/>
      <c r="Q1318" s="67"/>
      <c r="R1318" s="67"/>
      <c r="S1318" s="67"/>
      <c r="T1318" s="67"/>
      <c r="U1318" s="67"/>
      <c r="V1318" s="67"/>
      <c r="W1318" s="67"/>
      <c r="X1318" s="67"/>
      <c r="Y1318" s="67"/>
      <c r="Z1318" s="67"/>
      <c r="AA1318" s="67"/>
      <c r="AB1318" s="67"/>
      <c r="AC1318" s="67"/>
      <c r="AD1318" s="67"/>
      <c r="AE1318" s="67"/>
      <c r="AF1318" s="67"/>
      <c r="AG1318" s="67"/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  <c r="AU1318" s="67"/>
      <c r="AV1318" s="67"/>
    </row>
    <row r="1319" spans="4:48"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67"/>
      <c r="Q1319" s="67"/>
      <c r="R1319" s="67"/>
      <c r="S1319" s="67"/>
      <c r="T1319" s="67"/>
      <c r="U1319" s="67"/>
      <c r="V1319" s="67"/>
      <c r="W1319" s="67"/>
      <c r="X1319" s="67"/>
      <c r="Y1319" s="67"/>
      <c r="Z1319" s="67"/>
      <c r="AA1319" s="67"/>
      <c r="AB1319" s="67"/>
      <c r="AC1319" s="67"/>
      <c r="AD1319" s="67"/>
      <c r="AE1319" s="67"/>
      <c r="AF1319" s="67"/>
      <c r="AG1319" s="67"/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  <c r="AU1319" s="67"/>
      <c r="AV1319" s="67"/>
    </row>
    <row r="1320" spans="4:48"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67"/>
      <c r="Q1320" s="67"/>
      <c r="R1320" s="67"/>
      <c r="S1320" s="67"/>
      <c r="T1320" s="67"/>
      <c r="U1320" s="67"/>
      <c r="V1320" s="67"/>
      <c r="W1320" s="67"/>
      <c r="X1320" s="67"/>
      <c r="Y1320" s="67"/>
      <c r="Z1320" s="67"/>
      <c r="AA1320" s="67"/>
      <c r="AB1320" s="67"/>
      <c r="AC1320" s="67"/>
      <c r="AD1320" s="67"/>
      <c r="AE1320" s="67"/>
      <c r="AF1320" s="67"/>
      <c r="AG1320" s="67"/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  <c r="AU1320" s="67"/>
      <c r="AV1320" s="67"/>
    </row>
    <row r="1321" spans="4:48"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67"/>
      <c r="Q1321" s="67"/>
      <c r="R1321" s="67"/>
      <c r="S1321" s="67"/>
      <c r="T1321" s="67"/>
      <c r="U1321" s="67"/>
      <c r="V1321" s="67"/>
      <c r="W1321" s="67"/>
      <c r="X1321" s="67"/>
      <c r="Y1321" s="67"/>
      <c r="Z1321" s="67"/>
      <c r="AA1321" s="67"/>
      <c r="AB1321" s="67"/>
      <c r="AC1321" s="67"/>
      <c r="AD1321" s="67"/>
      <c r="AE1321" s="67"/>
      <c r="AF1321" s="67"/>
      <c r="AG1321" s="67"/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  <c r="AU1321" s="67"/>
      <c r="AV1321" s="67"/>
    </row>
    <row r="1322" spans="4:48"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67"/>
      <c r="Q1322" s="67"/>
      <c r="R1322" s="67"/>
      <c r="S1322" s="67"/>
      <c r="T1322" s="67"/>
      <c r="U1322" s="67"/>
      <c r="V1322" s="67"/>
      <c r="W1322" s="67"/>
      <c r="X1322" s="67"/>
      <c r="Y1322" s="67"/>
      <c r="Z1322" s="67"/>
      <c r="AA1322" s="67"/>
      <c r="AB1322" s="67"/>
      <c r="AC1322" s="67"/>
      <c r="AD1322" s="67"/>
      <c r="AE1322" s="67"/>
      <c r="AF1322" s="67"/>
      <c r="AG1322" s="67"/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  <c r="AU1322" s="67"/>
      <c r="AV1322" s="67"/>
    </row>
    <row r="1323" spans="4:48"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67"/>
      <c r="Q1323" s="67"/>
      <c r="R1323" s="67"/>
      <c r="S1323" s="67"/>
      <c r="T1323" s="67"/>
      <c r="U1323" s="67"/>
      <c r="V1323" s="67"/>
      <c r="W1323" s="67"/>
      <c r="X1323" s="67"/>
      <c r="Y1323" s="67"/>
      <c r="Z1323" s="67"/>
      <c r="AA1323" s="67"/>
      <c r="AB1323" s="67"/>
      <c r="AC1323" s="67"/>
      <c r="AD1323" s="67"/>
      <c r="AE1323" s="67"/>
      <c r="AF1323" s="67"/>
      <c r="AG1323" s="67"/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  <c r="AU1323" s="67"/>
      <c r="AV1323" s="67"/>
    </row>
    <row r="1324" spans="4:48"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67"/>
      <c r="Q1324" s="67"/>
      <c r="R1324" s="67"/>
      <c r="S1324" s="67"/>
      <c r="T1324" s="67"/>
      <c r="U1324" s="67"/>
      <c r="V1324" s="67"/>
      <c r="W1324" s="67"/>
      <c r="X1324" s="67"/>
      <c r="Y1324" s="67"/>
      <c r="Z1324" s="67"/>
      <c r="AA1324" s="67"/>
      <c r="AB1324" s="67"/>
      <c r="AC1324" s="67"/>
      <c r="AD1324" s="67"/>
      <c r="AE1324" s="67"/>
      <c r="AF1324" s="67"/>
      <c r="AG1324" s="67"/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  <c r="AU1324" s="67"/>
      <c r="AV1324" s="67"/>
    </row>
    <row r="1325" spans="4:48"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67"/>
      <c r="Q1325" s="67"/>
      <c r="R1325" s="67"/>
      <c r="S1325" s="67"/>
      <c r="T1325" s="67"/>
      <c r="U1325" s="67"/>
      <c r="V1325" s="67"/>
      <c r="W1325" s="67"/>
      <c r="X1325" s="67"/>
      <c r="Y1325" s="67"/>
      <c r="Z1325" s="67"/>
      <c r="AA1325" s="67"/>
      <c r="AB1325" s="67"/>
      <c r="AC1325" s="67"/>
      <c r="AD1325" s="67"/>
      <c r="AE1325" s="67"/>
      <c r="AF1325" s="67"/>
      <c r="AG1325" s="67"/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  <c r="AU1325" s="67"/>
      <c r="AV1325" s="67"/>
    </row>
    <row r="1326" spans="4:48"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67"/>
      <c r="Q1326" s="67"/>
      <c r="R1326" s="67"/>
      <c r="S1326" s="67"/>
      <c r="T1326" s="67"/>
      <c r="U1326" s="67"/>
      <c r="V1326" s="67"/>
      <c r="W1326" s="67"/>
      <c r="X1326" s="67"/>
      <c r="Y1326" s="67"/>
      <c r="Z1326" s="67"/>
      <c r="AA1326" s="67"/>
      <c r="AB1326" s="67"/>
      <c r="AC1326" s="67"/>
      <c r="AD1326" s="67"/>
      <c r="AE1326" s="67"/>
      <c r="AF1326" s="67"/>
      <c r="AG1326" s="67"/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  <c r="AU1326" s="67"/>
      <c r="AV1326" s="67"/>
    </row>
    <row r="1327" spans="4:48"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67"/>
      <c r="Q1327" s="67"/>
      <c r="R1327" s="67"/>
      <c r="S1327" s="67"/>
      <c r="T1327" s="67"/>
      <c r="U1327" s="67"/>
      <c r="V1327" s="67"/>
      <c r="W1327" s="67"/>
      <c r="X1327" s="67"/>
      <c r="Y1327" s="67"/>
      <c r="Z1327" s="67"/>
      <c r="AA1327" s="67"/>
      <c r="AB1327" s="67"/>
      <c r="AC1327" s="67"/>
      <c r="AD1327" s="67"/>
      <c r="AE1327" s="67"/>
      <c r="AF1327" s="67"/>
      <c r="AG1327" s="67"/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  <c r="AU1327" s="67"/>
      <c r="AV1327" s="67"/>
    </row>
    <row r="1328" spans="4:48"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67"/>
      <c r="Q1328" s="67"/>
      <c r="R1328" s="67"/>
      <c r="S1328" s="67"/>
      <c r="T1328" s="67"/>
      <c r="U1328" s="67"/>
      <c r="V1328" s="67"/>
      <c r="W1328" s="67"/>
      <c r="X1328" s="67"/>
      <c r="Y1328" s="67"/>
      <c r="Z1328" s="67"/>
      <c r="AA1328" s="67"/>
      <c r="AB1328" s="67"/>
      <c r="AC1328" s="67"/>
      <c r="AD1328" s="67"/>
      <c r="AE1328" s="67"/>
      <c r="AF1328" s="67"/>
      <c r="AG1328" s="67"/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  <c r="AU1328" s="67"/>
      <c r="AV1328" s="67"/>
    </row>
    <row r="1329" spans="4:48"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67"/>
      <c r="Q1329" s="67"/>
      <c r="R1329" s="67"/>
      <c r="S1329" s="67"/>
      <c r="T1329" s="67"/>
      <c r="U1329" s="67"/>
      <c r="V1329" s="67"/>
      <c r="W1329" s="67"/>
      <c r="X1329" s="67"/>
      <c r="Y1329" s="67"/>
      <c r="Z1329" s="67"/>
      <c r="AA1329" s="67"/>
      <c r="AB1329" s="67"/>
      <c r="AC1329" s="67"/>
      <c r="AD1329" s="67"/>
      <c r="AE1329" s="67"/>
      <c r="AF1329" s="67"/>
      <c r="AG1329" s="67"/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  <c r="AU1329" s="67"/>
      <c r="AV1329" s="67"/>
    </row>
    <row r="1330" spans="4:48"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67"/>
      <c r="Q1330" s="67"/>
      <c r="R1330" s="67"/>
      <c r="S1330" s="67"/>
      <c r="T1330" s="67"/>
      <c r="U1330" s="67"/>
      <c r="V1330" s="67"/>
      <c r="W1330" s="67"/>
      <c r="X1330" s="67"/>
      <c r="Y1330" s="67"/>
      <c r="Z1330" s="67"/>
      <c r="AA1330" s="67"/>
      <c r="AB1330" s="67"/>
      <c r="AC1330" s="67"/>
      <c r="AD1330" s="67"/>
      <c r="AE1330" s="67"/>
      <c r="AF1330" s="67"/>
      <c r="AG1330" s="67"/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  <c r="AU1330" s="67"/>
      <c r="AV1330" s="67"/>
    </row>
    <row r="1331" spans="4:48"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67"/>
      <c r="Q1331" s="67"/>
      <c r="R1331" s="67"/>
      <c r="S1331" s="67"/>
      <c r="T1331" s="67"/>
      <c r="U1331" s="67"/>
      <c r="V1331" s="67"/>
      <c r="W1331" s="67"/>
      <c r="X1331" s="67"/>
      <c r="Y1331" s="67"/>
      <c r="Z1331" s="67"/>
      <c r="AA1331" s="67"/>
      <c r="AB1331" s="67"/>
      <c r="AC1331" s="67"/>
      <c r="AD1331" s="67"/>
      <c r="AE1331" s="67"/>
      <c r="AF1331" s="67"/>
      <c r="AG1331" s="67"/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  <c r="AU1331" s="67"/>
      <c r="AV1331" s="67"/>
    </row>
    <row r="1332" spans="4:48"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67"/>
      <c r="Q1332" s="67"/>
      <c r="R1332" s="67"/>
      <c r="S1332" s="67"/>
      <c r="T1332" s="67"/>
      <c r="U1332" s="67"/>
      <c r="V1332" s="67"/>
      <c r="W1332" s="67"/>
      <c r="X1332" s="67"/>
      <c r="Y1332" s="67"/>
      <c r="Z1332" s="67"/>
      <c r="AA1332" s="67"/>
      <c r="AB1332" s="67"/>
      <c r="AC1332" s="67"/>
      <c r="AD1332" s="67"/>
      <c r="AE1332" s="67"/>
      <c r="AF1332" s="67"/>
      <c r="AG1332" s="67"/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  <c r="AU1332" s="67"/>
      <c r="AV1332" s="67"/>
    </row>
    <row r="1333" spans="4:48"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67"/>
      <c r="Q1333" s="67"/>
      <c r="R1333" s="67"/>
      <c r="S1333" s="67"/>
      <c r="T1333" s="67"/>
      <c r="U1333" s="67"/>
      <c r="V1333" s="67"/>
      <c r="W1333" s="67"/>
      <c r="X1333" s="67"/>
      <c r="Y1333" s="67"/>
      <c r="Z1333" s="67"/>
      <c r="AA1333" s="67"/>
      <c r="AB1333" s="67"/>
      <c r="AC1333" s="67"/>
      <c r="AD1333" s="67"/>
      <c r="AE1333" s="67"/>
      <c r="AF1333" s="67"/>
      <c r="AG1333" s="67"/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  <c r="AU1333" s="67"/>
      <c r="AV1333" s="67"/>
    </row>
    <row r="1334" spans="4:48"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67"/>
      <c r="Q1334" s="67"/>
      <c r="R1334" s="67"/>
      <c r="S1334" s="67"/>
      <c r="T1334" s="67"/>
      <c r="U1334" s="67"/>
      <c r="V1334" s="67"/>
      <c r="W1334" s="67"/>
      <c r="X1334" s="67"/>
      <c r="Y1334" s="67"/>
      <c r="Z1334" s="67"/>
      <c r="AA1334" s="67"/>
      <c r="AB1334" s="67"/>
      <c r="AC1334" s="67"/>
      <c r="AD1334" s="67"/>
      <c r="AE1334" s="67"/>
      <c r="AF1334" s="67"/>
      <c r="AG1334" s="67"/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  <c r="AU1334" s="67"/>
      <c r="AV1334" s="67"/>
    </row>
    <row r="1335" spans="4:48"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67"/>
      <c r="Q1335" s="67"/>
      <c r="R1335" s="67"/>
      <c r="S1335" s="67"/>
      <c r="T1335" s="67"/>
      <c r="U1335" s="67"/>
      <c r="V1335" s="67"/>
      <c r="W1335" s="67"/>
      <c r="X1335" s="67"/>
      <c r="Y1335" s="67"/>
      <c r="Z1335" s="67"/>
      <c r="AA1335" s="67"/>
      <c r="AB1335" s="67"/>
      <c r="AC1335" s="67"/>
      <c r="AD1335" s="67"/>
      <c r="AE1335" s="67"/>
      <c r="AF1335" s="67"/>
      <c r="AG1335" s="67"/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  <c r="AU1335" s="67"/>
      <c r="AV1335" s="67"/>
    </row>
    <row r="1336" spans="4:48"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67"/>
      <c r="Q1336" s="67"/>
      <c r="R1336" s="67"/>
      <c r="S1336" s="67"/>
      <c r="T1336" s="67"/>
      <c r="U1336" s="67"/>
      <c r="V1336" s="67"/>
      <c r="W1336" s="67"/>
      <c r="X1336" s="67"/>
      <c r="Y1336" s="67"/>
      <c r="Z1336" s="67"/>
      <c r="AA1336" s="67"/>
      <c r="AB1336" s="67"/>
      <c r="AC1336" s="67"/>
      <c r="AD1336" s="67"/>
      <c r="AE1336" s="67"/>
      <c r="AF1336" s="67"/>
      <c r="AG1336" s="67"/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  <c r="AU1336" s="67"/>
      <c r="AV1336" s="67"/>
    </row>
    <row r="1337" spans="4:48"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67"/>
      <c r="Q1337" s="67"/>
      <c r="R1337" s="67"/>
      <c r="S1337" s="67"/>
      <c r="T1337" s="67"/>
      <c r="U1337" s="67"/>
      <c r="V1337" s="67"/>
      <c r="W1337" s="67"/>
      <c r="X1337" s="67"/>
      <c r="Y1337" s="67"/>
      <c r="Z1337" s="67"/>
      <c r="AA1337" s="67"/>
      <c r="AB1337" s="67"/>
      <c r="AC1337" s="67"/>
      <c r="AD1337" s="67"/>
      <c r="AE1337" s="67"/>
      <c r="AF1337" s="67"/>
      <c r="AG1337" s="67"/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  <c r="AU1337" s="67"/>
      <c r="AV1337" s="67"/>
    </row>
    <row r="1338" spans="4:48"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67"/>
      <c r="Q1338" s="67"/>
      <c r="R1338" s="67"/>
      <c r="S1338" s="67"/>
      <c r="T1338" s="67"/>
      <c r="U1338" s="67"/>
      <c r="V1338" s="67"/>
      <c r="W1338" s="67"/>
      <c r="X1338" s="67"/>
      <c r="Y1338" s="67"/>
      <c r="Z1338" s="67"/>
      <c r="AA1338" s="67"/>
      <c r="AB1338" s="67"/>
      <c r="AC1338" s="67"/>
      <c r="AD1338" s="67"/>
      <c r="AE1338" s="67"/>
      <c r="AF1338" s="67"/>
      <c r="AG1338" s="67"/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  <c r="AU1338" s="67"/>
      <c r="AV1338" s="67"/>
    </row>
    <row r="1339" spans="4:48"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67"/>
      <c r="Q1339" s="67"/>
      <c r="R1339" s="67"/>
      <c r="S1339" s="67"/>
      <c r="T1339" s="67"/>
      <c r="U1339" s="67"/>
      <c r="V1339" s="67"/>
      <c r="W1339" s="67"/>
      <c r="X1339" s="67"/>
      <c r="Y1339" s="67"/>
      <c r="Z1339" s="67"/>
      <c r="AA1339" s="67"/>
      <c r="AB1339" s="67"/>
      <c r="AC1339" s="67"/>
      <c r="AD1339" s="67"/>
      <c r="AE1339" s="67"/>
      <c r="AF1339" s="67"/>
      <c r="AG1339" s="67"/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  <c r="AU1339" s="67"/>
      <c r="AV1339" s="67"/>
    </row>
    <row r="1340" spans="4:48"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67"/>
      <c r="Q1340" s="67"/>
      <c r="R1340" s="67"/>
      <c r="S1340" s="67"/>
      <c r="T1340" s="67"/>
      <c r="U1340" s="67"/>
      <c r="V1340" s="67"/>
      <c r="W1340" s="67"/>
      <c r="X1340" s="67"/>
      <c r="Y1340" s="67"/>
      <c r="Z1340" s="67"/>
      <c r="AA1340" s="67"/>
      <c r="AB1340" s="67"/>
      <c r="AC1340" s="67"/>
      <c r="AD1340" s="67"/>
      <c r="AE1340" s="67"/>
      <c r="AF1340" s="67"/>
      <c r="AG1340" s="67"/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  <c r="AU1340" s="67"/>
      <c r="AV1340" s="67"/>
    </row>
    <row r="1341" spans="4:48"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67"/>
      <c r="Q1341" s="67"/>
      <c r="R1341" s="67"/>
      <c r="S1341" s="67"/>
      <c r="T1341" s="67"/>
      <c r="U1341" s="67"/>
      <c r="V1341" s="67"/>
      <c r="W1341" s="67"/>
      <c r="X1341" s="67"/>
      <c r="Y1341" s="67"/>
      <c r="Z1341" s="67"/>
      <c r="AA1341" s="67"/>
      <c r="AB1341" s="67"/>
      <c r="AC1341" s="67"/>
      <c r="AD1341" s="67"/>
      <c r="AE1341" s="67"/>
      <c r="AF1341" s="67"/>
      <c r="AG1341" s="67"/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  <c r="AU1341" s="67"/>
      <c r="AV1341" s="67"/>
    </row>
    <row r="1342" spans="4:48"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67"/>
      <c r="Q1342" s="67"/>
      <c r="R1342" s="67"/>
      <c r="S1342" s="67"/>
      <c r="T1342" s="67"/>
      <c r="U1342" s="67"/>
      <c r="V1342" s="67"/>
      <c r="W1342" s="67"/>
      <c r="X1342" s="67"/>
      <c r="Y1342" s="67"/>
      <c r="Z1342" s="67"/>
      <c r="AA1342" s="67"/>
      <c r="AB1342" s="67"/>
      <c r="AC1342" s="67"/>
      <c r="AD1342" s="67"/>
      <c r="AE1342" s="67"/>
      <c r="AF1342" s="67"/>
      <c r="AG1342" s="67"/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  <c r="AU1342" s="67"/>
      <c r="AV1342" s="67"/>
    </row>
    <row r="1343" spans="4:48"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67"/>
      <c r="Q1343" s="67"/>
      <c r="R1343" s="67"/>
      <c r="S1343" s="67"/>
      <c r="T1343" s="67"/>
      <c r="U1343" s="67"/>
      <c r="V1343" s="67"/>
      <c r="W1343" s="67"/>
      <c r="X1343" s="67"/>
      <c r="Y1343" s="67"/>
      <c r="Z1343" s="67"/>
      <c r="AA1343" s="67"/>
      <c r="AB1343" s="67"/>
      <c r="AC1343" s="67"/>
      <c r="AD1343" s="67"/>
      <c r="AE1343" s="67"/>
      <c r="AF1343" s="67"/>
      <c r="AG1343" s="67"/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  <c r="AU1343" s="67"/>
      <c r="AV1343" s="67"/>
    </row>
    <row r="1344" spans="4:48"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67"/>
      <c r="Q1344" s="67"/>
      <c r="R1344" s="67"/>
      <c r="S1344" s="67"/>
      <c r="T1344" s="67"/>
      <c r="U1344" s="67"/>
      <c r="V1344" s="67"/>
      <c r="W1344" s="67"/>
      <c r="X1344" s="67"/>
      <c r="Y1344" s="67"/>
      <c r="Z1344" s="67"/>
      <c r="AA1344" s="67"/>
      <c r="AB1344" s="67"/>
      <c r="AC1344" s="67"/>
      <c r="AD1344" s="67"/>
      <c r="AE1344" s="67"/>
      <c r="AF1344" s="67"/>
      <c r="AG1344" s="67"/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  <c r="AU1344" s="67"/>
      <c r="AV1344" s="67"/>
    </row>
    <row r="1345" spans="4:48"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67"/>
      <c r="Q1345" s="67"/>
      <c r="R1345" s="67"/>
      <c r="S1345" s="67"/>
      <c r="T1345" s="67"/>
      <c r="U1345" s="67"/>
      <c r="V1345" s="67"/>
      <c r="W1345" s="67"/>
      <c r="X1345" s="67"/>
      <c r="Y1345" s="67"/>
      <c r="Z1345" s="67"/>
      <c r="AA1345" s="67"/>
      <c r="AB1345" s="67"/>
      <c r="AC1345" s="67"/>
      <c r="AD1345" s="67"/>
      <c r="AE1345" s="67"/>
      <c r="AF1345" s="67"/>
      <c r="AG1345" s="67"/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  <c r="AU1345" s="67"/>
      <c r="AV1345" s="67"/>
    </row>
    <row r="1346" spans="4:48"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67"/>
      <c r="Q1346" s="67"/>
      <c r="R1346" s="67"/>
      <c r="S1346" s="67"/>
      <c r="T1346" s="67"/>
      <c r="U1346" s="67"/>
      <c r="V1346" s="67"/>
      <c r="W1346" s="67"/>
      <c r="X1346" s="67"/>
      <c r="Y1346" s="67"/>
      <c r="Z1346" s="67"/>
      <c r="AA1346" s="67"/>
      <c r="AB1346" s="67"/>
      <c r="AC1346" s="67"/>
      <c r="AD1346" s="67"/>
      <c r="AE1346" s="67"/>
      <c r="AF1346" s="67"/>
      <c r="AG1346" s="67"/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  <c r="AU1346" s="67"/>
      <c r="AV1346" s="67"/>
    </row>
    <row r="1347" spans="4:48"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67"/>
      <c r="Q1347" s="67"/>
      <c r="R1347" s="67"/>
      <c r="S1347" s="67"/>
      <c r="T1347" s="67"/>
      <c r="U1347" s="67"/>
      <c r="V1347" s="67"/>
      <c r="W1347" s="67"/>
      <c r="X1347" s="67"/>
      <c r="Y1347" s="67"/>
      <c r="Z1347" s="67"/>
      <c r="AA1347" s="67"/>
      <c r="AB1347" s="67"/>
      <c r="AC1347" s="67"/>
      <c r="AD1347" s="67"/>
      <c r="AE1347" s="67"/>
      <c r="AF1347" s="67"/>
      <c r="AG1347" s="67"/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  <c r="AU1347" s="67"/>
      <c r="AV1347" s="67"/>
    </row>
    <row r="1348" spans="4:48"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67"/>
      <c r="Q1348" s="67"/>
      <c r="R1348" s="67"/>
      <c r="S1348" s="67"/>
      <c r="T1348" s="67"/>
      <c r="U1348" s="67"/>
      <c r="V1348" s="67"/>
      <c r="W1348" s="67"/>
      <c r="X1348" s="67"/>
      <c r="Y1348" s="67"/>
      <c r="Z1348" s="67"/>
      <c r="AA1348" s="67"/>
      <c r="AB1348" s="67"/>
      <c r="AC1348" s="67"/>
      <c r="AD1348" s="67"/>
      <c r="AE1348" s="67"/>
      <c r="AF1348" s="67"/>
      <c r="AG1348" s="67"/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  <c r="AU1348" s="67"/>
      <c r="AV1348" s="67"/>
    </row>
    <row r="1349" spans="4:48"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67"/>
      <c r="Q1349" s="67"/>
      <c r="R1349" s="67"/>
      <c r="S1349" s="67"/>
      <c r="T1349" s="67"/>
      <c r="U1349" s="67"/>
      <c r="V1349" s="67"/>
      <c r="W1349" s="67"/>
      <c r="X1349" s="67"/>
      <c r="Y1349" s="67"/>
      <c r="Z1349" s="67"/>
      <c r="AA1349" s="67"/>
      <c r="AB1349" s="67"/>
      <c r="AC1349" s="67"/>
      <c r="AD1349" s="67"/>
      <c r="AE1349" s="67"/>
      <c r="AF1349" s="67"/>
      <c r="AG1349" s="67"/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  <c r="AU1349" s="67"/>
      <c r="AV1349" s="67"/>
    </row>
    <row r="1350" spans="4:48"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67"/>
      <c r="Q1350" s="67"/>
      <c r="R1350" s="67"/>
      <c r="S1350" s="67"/>
      <c r="T1350" s="67"/>
      <c r="U1350" s="67"/>
      <c r="V1350" s="67"/>
      <c r="W1350" s="67"/>
      <c r="X1350" s="67"/>
      <c r="Y1350" s="67"/>
      <c r="Z1350" s="67"/>
      <c r="AA1350" s="67"/>
      <c r="AB1350" s="67"/>
      <c r="AC1350" s="67"/>
      <c r="AD1350" s="67"/>
      <c r="AE1350" s="67"/>
      <c r="AF1350" s="67"/>
      <c r="AG1350" s="67"/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  <c r="AU1350" s="67"/>
      <c r="AV1350" s="67"/>
    </row>
    <row r="1351" spans="4:48"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67"/>
      <c r="Q1351" s="67"/>
      <c r="R1351" s="67"/>
      <c r="S1351" s="67"/>
      <c r="T1351" s="67"/>
      <c r="U1351" s="67"/>
      <c r="V1351" s="67"/>
      <c r="W1351" s="67"/>
      <c r="X1351" s="67"/>
      <c r="Y1351" s="67"/>
      <c r="Z1351" s="67"/>
      <c r="AA1351" s="67"/>
      <c r="AB1351" s="67"/>
      <c r="AC1351" s="67"/>
      <c r="AD1351" s="67"/>
      <c r="AE1351" s="67"/>
      <c r="AF1351" s="67"/>
      <c r="AG1351" s="67"/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  <c r="AU1351" s="67"/>
      <c r="AV1351" s="67"/>
    </row>
    <row r="1352" spans="4:48"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67"/>
      <c r="Q1352" s="67"/>
      <c r="R1352" s="67"/>
      <c r="S1352" s="67"/>
      <c r="T1352" s="67"/>
      <c r="U1352" s="67"/>
      <c r="V1352" s="67"/>
      <c r="W1352" s="67"/>
      <c r="X1352" s="67"/>
      <c r="Y1352" s="67"/>
      <c r="Z1352" s="67"/>
      <c r="AA1352" s="67"/>
      <c r="AB1352" s="67"/>
      <c r="AC1352" s="67"/>
      <c r="AD1352" s="67"/>
      <c r="AE1352" s="67"/>
      <c r="AF1352" s="67"/>
      <c r="AG1352" s="67"/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  <c r="AU1352" s="67"/>
      <c r="AV1352" s="67"/>
    </row>
    <row r="1353" spans="4:48"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67"/>
      <c r="Q1353" s="67"/>
      <c r="R1353" s="67"/>
      <c r="S1353" s="67"/>
      <c r="T1353" s="67"/>
      <c r="U1353" s="67"/>
      <c r="V1353" s="67"/>
      <c r="W1353" s="67"/>
      <c r="X1353" s="67"/>
      <c r="Y1353" s="67"/>
      <c r="Z1353" s="67"/>
      <c r="AA1353" s="67"/>
      <c r="AB1353" s="67"/>
      <c r="AC1353" s="67"/>
      <c r="AD1353" s="67"/>
      <c r="AE1353" s="67"/>
      <c r="AF1353" s="67"/>
      <c r="AG1353" s="67"/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  <c r="AU1353" s="67"/>
      <c r="AV1353" s="67"/>
    </row>
    <row r="1354" spans="4:48"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67"/>
      <c r="Q1354" s="67"/>
      <c r="R1354" s="67"/>
      <c r="S1354" s="67"/>
      <c r="T1354" s="67"/>
      <c r="U1354" s="67"/>
      <c r="V1354" s="67"/>
      <c r="W1354" s="67"/>
      <c r="X1354" s="67"/>
      <c r="Y1354" s="67"/>
      <c r="Z1354" s="67"/>
      <c r="AA1354" s="67"/>
      <c r="AB1354" s="67"/>
      <c r="AC1354" s="67"/>
      <c r="AD1354" s="67"/>
      <c r="AE1354" s="67"/>
      <c r="AF1354" s="67"/>
      <c r="AG1354" s="67"/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  <c r="AU1354" s="67"/>
      <c r="AV1354" s="67"/>
    </row>
    <row r="1355" spans="4:48"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67"/>
      <c r="Q1355" s="67"/>
      <c r="R1355" s="67"/>
      <c r="S1355" s="67"/>
      <c r="T1355" s="67"/>
      <c r="U1355" s="67"/>
      <c r="V1355" s="67"/>
      <c r="W1355" s="67"/>
      <c r="X1355" s="67"/>
      <c r="Y1355" s="67"/>
      <c r="Z1355" s="67"/>
      <c r="AA1355" s="67"/>
      <c r="AB1355" s="67"/>
      <c r="AC1355" s="67"/>
      <c r="AD1355" s="67"/>
      <c r="AE1355" s="67"/>
      <c r="AF1355" s="67"/>
      <c r="AG1355" s="67"/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  <c r="AU1355" s="67"/>
      <c r="AV1355" s="67"/>
    </row>
    <row r="1356" spans="4:48"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67"/>
      <c r="Q1356" s="67"/>
      <c r="R1356" s="67"/>
      <c r="S1356" s="67"/>
      <c r="T1356" s="67"/>
      <c r="U1356" s="67"/>
      <c r="V1356" s="67"/>
      <c r="W1356" s="67"/>
      <c r="X1356" s="67"/>
      <c r="Y1356" s="67"/>
      <c r="Z1356" s="67"/>
      <c r="AA1356" s="67"/>
      <c r="AB1356" s="67"/>
      <c r="AC1356" s="67"/>
      <c r="AD1356" s="67"/>
      <c r="AE1356" s="67"/>
      <c r="AF1356" s="67"/>
      <c r="AG1356" s="67"/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  <c r="AU1356" s="67"/>
      <c r="AV1356" s="67"/>
    </row>
    <row r="1357" spans="4:48"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67"/>
      <c r="Q1357" s="67"/>
      <c r="R1357" s="67"/>
      <c r="S1357" s="67"/>
      <c r="T1357" s="67"/>
      <c r="U1357" s="67"/>
      <c r="V1357" s="67"/>
      <c r="W1357" s="67"/>
      <c r="X1357" s="67"/>
      <c r="Y1357" s="67"/>
      <c r="Z1357" s="67"/>
      <c r="AA1357" s="67"/>
      <c r="AB1357" s="67"/>
      <c r="AC1357" s="67"/>
      <c r="AD1357" s="67"/>
      <c r="AE1357" s="67"/>
      <c r="AF1357" s="67"/>
      <c r="AG1357" s="67"/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  <c r="AU1357" s="67"/>
      <c r="AV1357" s="67"/>
    </row>
    <row r="1358" spans="4:48"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67"/>
      <c r="Q1358" s="67"/>
      <c r="R1358" s="67"/>
      <c r="S1358" s="67"/>
      <c r="T1358" s="67"/>
      <c r="U1358" s="67"/>
      <c r="V1358" s="67"/>
      <c r="W1358" s="67"/>
      <c r="X1358" s="67"/>
      <c r="Y1358" s="67"/>
      <c r="Z1358" s="67"/>
      <c r="AA1358" s="67"/>
      <c r="AB1358" s="67"/>
      <c r="AC1358" s="67"/>
      <c r="AD1358" s="67"/>
      <c r="AE1358" s="67"/>
      <c r="AF1358" s="67"/>
      <c r="AG1358" s="67"/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  <c r="AU1358" s="67"/>
      <c r="AV1358" s="67"/>
    </row>
    <row r="1359" spans="4:48"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67"/>
      <c r="Q1359" s="67"/>
      <c r="R1359" s="67"/>
      <c r="S1359" s="67"/>
      <c r="T1359" s="67"/>
      <c r="U1359" s="67"/>
      <c r="V1359" s="67"/>
      <c r="W1359" s="67"/>
      <c r="X1359" s="67"/>
      <c r="Y1359" s="67"/>
      <c r="Z1359" s="67"/>
      <c r="AA1359" s="67"/>
      <c r="AB1359" s="67"/>
      <c r="AC1359" s="67"/>
      <c r="AD1359" s="67"/>
      <c r="AE1359" s="67"/>
      <c r="AF1359" s="67"/>
      <c r="AG1359" s="67"/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  <c r="AU1359" s="67"/>
      <c r="AV1359" s="67"/>
    </row>
    <row r="1360" spans="4:48"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67"/>
      <c r="Q1360" s="67"/>
      <c r="R1360" s="67"/>
      <c r="S1360" s="67"/>
      <c r="T1360" s="67"/>
      <c r="U1360" s="67"/>
      <c r="V1360" s="67"/>
      <c r="W1360" s="67"/>
      <c r="X1360" s="67"/>
      <c r="Y1360" s="67"/>
      <c r="Z1360" s="67"/>
      <c r="AA1360" s="67"/>
      <c r="AB1360" s="67"/>
      <c r="AC1360" s="67"/>
      <c r="AD1360" s="67"/>
      <c r="AE1360" s="67"/>
      <c r="AF1360" s="67"/>
      <c r="AG1360" s="67"/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  <c r="AU1360" s="67"/>
      <c r="AV1360" s="67"/>
    </row>
    <row r="1361" spans="4:48"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67"/>
      <c r="Q1361" s="67"/>
      <c r="R1361" s="67"/>
      <c r="S1361" s="67"/>
      <c r="T1361" s="67"/>
      <c r="U1361" s="67"/>
      <c r="V1361" s="67"/>
      <c r="W1361" s="67"/>
      <c r="X1361" s="67"/>
      <c r="Y1361" s="67"/>
      <c r="Z1361" s="67"/>
      <c r="AA1361" s="67"/>
      <c r="AB1361" s="67"/>
      <c r="AC1361" s="67"/>
      <c r="AD1361" s="67"/>
      <c r="AE1361" s="67"/>
      <c r="AF1361" s="67"/>
      <c r="AG1361" s="67"/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  <c r="AU1361" s="67"/>
      <c r="AV1361" s="67"/>
    </row>
    <row r="1362" spans="4:48"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67"/>
      <c r="Q1362" s="67"/>
      <c r="R1362" s="67"/>
      <c r="S1362" s="67"/>
      <c r="T1362" s="67"/>
      <c r="U1362" s="67"/>
      <c r="V1362" s="67"/>
      <c r="W1362" s="67"/>
      <c r="X1362" s="67"/>
      <c r="Y1362" s="67"/>
      <c r="Z1362" s="67"/>
      <c r="AA1362" s="67"/>
      <c r="AB1362" s="67"/>
      <c r="AC1362" s="67"/>
      <c r="AD1362" s="67"/>
      <c r="AE1362" s="67"/>
      <c r="AF1362" s="67"/>
      <c r="AG1362" s="67"/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  <c r="AU1362" s="67"/>
      <c r="AV1362" s="67"/>
    </row>
    <row r="1363" spans="4:48"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67"/>
      <c r="Q1363" s="67"/>
      <c r="R1363" s="67"/>
      <c r="S1363" s="67"/>
      <c r="T1363" s="67"/>
      <c r="U1363" s="67"/>
      <c r="V1363" s="67"/>
      <c r="W1363" s="67"/>
      <c r="X1363" s="67"/>
      <c r="Y1363" s="67"/>
      <c r="Z1363" s="67"/>
      <c r="AA1363" s="67"/>
      <c r="AB1363" s="67"/>
      <c r="AC1363" s="67"/>
      <c r="AD1363" s="67"/>
      <c r="AE1363" s="67"/>
      <c r="AF1363" s="67"/>
      <c r="AG1363" s="67"/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  <c r="AU1363" s="67"/>
      <c r="AV1363" s="67"/>
    </row>
    <row r="1364" spans="4:48"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67"/>
      <c r="Q1364" s="67"/>
      <c r="R1364" s="67"/>
      <c r="S1364" s="67"/>
      <c r="T1364" s="67"/>
      <c r="U1364" s="67"/>
      <c r="V1364" s="67"/>
      <c r="W1364" s="67"/>
      <c r="X1364" s="67"/>
      <c r="Y1364" s="67"/>
      <c r="Z1364" s="67"/>
      <c r="AA1364" s="67"/>
      <c r="AB1364" s="67"/>
      <c r="AC1364" s="67"/>
      <c r="AD1364" s="67"/>
      <c r="AE1364" s="67"/>
      <c r="AF1364" s="67"/>
      <c r="AG1364" s="67"/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  <c r="AU1364" s="67"/>
      <c r="AV1364" s="67"/>
    </row>
    <row r="1365" spans="4:48"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67"/>
      <c r="Q1365" s="67"/>
      <c r="R1365" s="67"/>
      <c r="S1365" s="67"/>
      <c r="T1365" s="67"/>
      <c r="U1365" s="67"/>
      <c r="V1365" s="67"/>
      <c r="W1365" s="67"/>
      <c r="X1365" s="67"/>
      <c r="Y1365" s="67"/>
      <c r="Z1365" s="67"/>
      <c r="AA1365" s="67"/>
      <c r="AB1365" s="67"/>
      <c r="AC1365" s="67"/>
      <c r="AD1365" s="67"/>
      <c r="AE1365" s="67"/>
      <c r="AF1365" s="67"/>
      <c r="AG1365" s="67"/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  <c r="AU1365" s="67"/>
      <c r="AV1365" s="67"/>
    </row>
    <row r="1366" spans="4:48"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67"/>
      <c r="Q1366" s="67"/>
      <c r="R1366" s="67"/>
      <c r="S1366" s="67"/>
      <c r="T1366" s="67"/>
      <c r="U1366" s="67"/>
      <c r="V1366" s="67"/>
      <c r="W1366" s="67"/>
      <c r="X1366" s="67"/>
      <c r="Y1366" s="67"/>
      <c r="Z1366" s="67"/>
      <c r="AA1366" s="67"/>
      <c r="AB1366" s="67"/>
      <c r="AC1366" s="67"/>
      <c r="AD1366" s="67"/>
      <c r="AE1366" s="67"/>
      <c r="AF1366" s="67"/>
      <c r="AG1366" s="67"/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  <c r="AU1366" s="67"/>
      <c r="AV1366" s="67"/>
    </row>
    <row r="1367" spans="4:48"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67"/>
      <c r="Q1367" s="67"/>
      <c r="R1367" s="67"/>
      <c r="S1367" s="67"/>
      <c r="T1367" s="67"/>
      <c r="U1367" s="67"/>
      <c r="V1367" s="67"/>
      <c r="W1367" s="67"/>
      <c r="X1367" s="67"/>
      <c r="Y1367" s="67"/>
      <c r="Z1367" s="67"/>
      <c r="AA1367" s="67"/>
      <c r="AB1367" s="67"/>
      <c r="AC1367" s="67"/>
      <c r="AD1367" s="67"/>
      <c r="AE1367" s="67"/>
      <c r="AF1367" s="67"/>
      <c r="AG1367" s="67"/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  <c r="AU1367" s="67"/>
      <c r="AV1367" s="67"/>
    </row>
    <row r="1368" spans="4:48"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67"/>
      <c r="Q1368" s="67"/>
      <c r="R1368" s="67"/>
      <c r="S1368" s="67"/>
      <c r="T1368" s="67"/>
      <c r="U1368" s="67"/>
      <c r="V1368" s="67"/>
      <c r="W1368" s="67"/>
      <c r="X1368" s="67"/>
      <c r="Y1368" s="67"/>
      <c r="Z1368" s="67"/>
      <c r="AA1368" s="67"/>
      <c r="AB1368" s="67"/>
      <c r="AC1368" s="67"/>
      <c r="AD1368" s="67"/>
      <c r="AE1368" s="67"/>
      <c r="AF1368" s="67"/>
      <c r="AG1368" s="67"/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  <c r="AU1368" s="67"/>
      <c r="AV1368" s="67"/>
    </row>
    <row r="1369" spans="4:48"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67"/>
      <c r="Q1369" s="67"/>
      <c r="R1369" s="67"/>
      <c r="S1369" s="67"/>
      <c r="T1369" s="67"/>
      <c r="U1369" s="67"/>
      <c r="V1369" s="67"/>
      <c r="W1369" s="67"/>
      <c r="X1369" s="67"/>
      <c r="Y1369" s="67"/>
      <c r="Z1369" s="67"/>
      <c r="AA1369" s="67"/>
      <c r="AB1369" s="67"/>
      <c r="AC1369" s="67"/>
      <c r="AD1369" s="67"/>
      <c r="AE1369" s="67"/>
      <c r="AF1369" s="67"/>
      <c r="AG1369" s="67"/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  <c r="AU1369" s="67"/>
      <c r="AV1369" s="67"/>
    </row>
    <row r="1370" spans="4:48"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67"/>
      <c r="Q1370" s="67"/>
      <c r="R1370" s="67"/>
      <c r="S1370" s="67"/>
      <c r="T1370" s="67"/>
      <c r="U1370" s="67"/>
      <c r="V1370" s="67"/>
      <c r="W1370" s="67"/>
      <c r="X1370" s="67"/>
      <c r="Y1370" s="67"/>
      <c r="Z1370" s="67"/>
      <c r="AA1370" s="67"/>
      <c r="AB1370" s="67"/>
      <c r="AC1370" s="67"/>
      <c r="AD1370" s="67"/>
      <c r="AE1370" s="67"/>
      <c r="AF1370" s="67"/>
      <c r="AG1370" s="67"/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  <c r="AU1370" s="67"/>
      <c r="AV1370" s="67"/>
    </row>
    <row r="1371" spans="4:48"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67"/>
      <c r="Q1371" s="67"/>
      <c r="R1371" s="67"/>
      <c r="S1371" s="67"/>
      <c r="T1371" s="67"/>
      <c r="U1371" s="67"/>
      <c r="V1371" s="67"/>
      <c r="W1371" s="67"/>
      <c r="X1371" s="67"/>
      <c r="Y1371" s="67"/>
      <c r="Z1371" s="67"/>
      <c r="AA1371" s="67"/>
      <c r="AB1371" s="67"/>
      <c r="AC1371" s="67"/>
      <c r="AD1371" s="67"/>
      <c r="AE1371" s="67"/>
      <c r="AF1371" s="67"/>
      <c r="AG1371" s="67"/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  <c r="AU1371" s="67"/>
      <c r="AV1371" s="67"/>
    </row>
    <row r="1372" spans="4:48"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67"/>
      <c r="Q1372" s="67"/>
      <c r="R1372" s="67"/>
      <c r="S1372" s="67"/>
      <c r="T1372" s="67"/>
      <c r="U1372" s="67"/>
      <c r="V1372" s="67"/>
      <c r="W1372" s="67"/>
      <c r="X1372" s="67"/>
      <c r="Y1372" s="67"/>
      <c r="Z1372" s="67"/>
      <c r="AA1372" s="67"/>
      <c r="AB1372" s="67"/>
      <c r="AC1372" s="67"/>
      <c r="AD1372" s="67"/>
      <c r="AE1372" s="67"/>
      <c r="AF1372" s="67"/>
      <c r="AG1372" s="67"/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  <c r="AU1372" s="67"/>
      <c r="AV1372" s="67"/>
    </row>
    <row r="1373" spans="4:48"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67"/>
      <c r="Q1373" s="67"/>
      <c r="R1373" s="67"/>
      <c r="S1373" s="67"/>
      <c r="T1373" s="67"/>
      <c r="U1373" s="67"/>
      <c r="V1373" s="67"/>
      <c r="W1373" s="67"/>
      <c r="X1373" s="67"/>
      <c r="Y1373" s="67"/>
      <c r="Z1373" s="67"/>
      <c r="AA1373" s="67"/>
      <c r="AB1373" s="67"/>
      <c r="AC1373" s="67"/>
      <c r="AD1373" s="67"/>
      <c r="AE1373" s="67"/>
      <c r="AF1373" s="67"/>
      <c r="AG1373" s="67"/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  <c r="AU1373" s="67"/>
      <c r="AV1373" s="67"/>
    </row>
    <row r="1374" spans="4:48"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67"/>
      <c r="Q1374" s="67"/>
      <c r="R1374" s="67"/>
      <c r="S1374" s="67"/>
      <c r="T1374" s="67"/>
      <c r="U1374" s="67"/>
      <c r="V1374" s="67"/>
      <c r="W1374" s="67"/>
      <c r="X1374" s="67"/>
      <c r="Y1374" s="67"/>
      <c r="Z1374" s="67"/>
      <c r="AA1374" s="67"/>
      <c r="AB1374" s="67"/>
      <c r="AC1374" s="67"/>
      <c r="AD1374" s="67"/>
      <c r="AE1374" s="67"/>
      <c r="AF1374" s="67"/>
      <c r="AG1374" s="67"/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  <c r="AU1374" s="67"/>
      <c r="AV1374" s="67"/>
    </row>
    <row r="1375" spans="4:48"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67"/>
      <c r="Q1375" s="67"/>
      <c r="R1375" s="67"/>
      <c r="S1375" s="67"/>
      <c r="T1375" s="67"/>
      <c r="U1375" s="67"/>
      <c r="V1375" s="67"/>
      <c r="W1375" s="67"/>
      <c r="X1375" s="67"/>
      <c r="Y1375" s="67"/>
      <c r="Z1375" s="67"/>
      <c r="AA1375" s="67"/>
      <c r="AB1375" s="67"/>
      <c r="AC1375" s="67"/>
      <c r="AD1375" s="67"/>
      <c r="AE1375" s="67"/>
      <c r="AF1375" s="67"/>
      <c r="AG1375" s="67"/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  <c r="AU1375" s="67"/>
      <c r="AV1375" s="67"/>
    </row>
    <row r="1376" spans="4:48"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67"/>
      <c r="Q1376" s="67"/>
      <c r="R1376" s="67"/>
      <c r="S1376" s="67"/>
      <c r="T1376" s="67"/>
      <c r="U1376" s="67"/>
      <c r="V1376" s="67"/>
      <c r="W1376" s="67"/>
      <c r="X1376" s="67"/>
      <c r="Y1376" s="67"/>
      <c r="Z1376" s="67"/>
      <c r="AA1376" s="67"/>
      <c r="AB1376" s="67"/>
      <c r="AC1376" s="67"/>
      <c r="AD1376" s="67"/>
      <c r="AE1376" s="67"/>
      <c r="AF1376" s="67"/>
      <c r="AG1376" s="67"/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  <c r="AU1376" s="67"/>
      <c r="AV1376" s="67"/>
    </row>
    <row r="1377" spans="4:48"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67"/>
      <c r="Q1377" s="67"/>
      <c r="R1377" s="67"/>
      <c r="S1377" s="67"/>
      <c r="T1377" s="67"/>
      <c r="U1377" s="67"/>
      <c r="V1377" s="67"/>
      <c r="W1377" s="67"/>
      <c r="X1377" s="67"/>
      <c r="Y1377" s="67"/>
      <c r="Z1377" s="67"/>
      <c r="AA1377" s="67"/>
      <c r="AB1377" s="67"/>
      <c r="AC1377" s="67"/>
      <c r="AD1377" s="67"/>
      <c r="AE1377" s="67"/>
      <c r="AF1377" s="67"/>
      <c r="AG1377" s="67"/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  <c r="AU1377" s="67"/>
      <c r="AV1377" s="67"/>
    </row>
    <row r="1378" spans="4:48"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67"/>
      <c r="Q1378" s="67"/>
      <c r="R1378" s="67"/>
      <c r="S1378" s="67"/>
      <c r="T1378" s="67"/>
      <c r="U1378" s="67"/>
      <c r="V1378" s="67"/>
      <c r="W1378" s="67"/>
      <c r="X1378" s="67"/>
      <c r="Y1378" s="67"/>
      <c r="Z1378" s="67"/>
      <c r="AA1378" s="67"/>
      <c r="AB1378" s="67"/>
      <c r="AC1378" s="67"/>
      <c r="AD1378" s="67"/>
      <c r="AE1378" s="67"/>
      <c r="AF1378" s="67"/>
      <c r="AG1378" s="67"/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  <c r="AU1378" s="67"/>
      <c r="AV1378" s="67"/>
    </row>
    <row r="1379" spans="4:48"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67"/>
      <c r="Q1379" s="67"/>
      <c r="R1379" s="67"/>
      <c r="S1379" s="67"/>
      <c r="T1379" s="67"/>
      <c r="U1379" s="67"/>
      <c r="V1379" s="67"/>
      <c r="W1379" s="67"/>
      <c r="X1379" s="67"/>
      <c r="Y1379" s="67"/>
      <c r="Z1379" s="67"/>
      <c r="AA1379" s="67"/>
      <c r="AB1379" s="67"/>
      <c r="AC1379" s="67"/>
      <c r="AD1379" s="67"/>
      <c r="AE1379" s="67"/>
      <c r="AF1379" s="67"/>
      <c r="AG1379" s="67"/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  <c r="AU1379" s="67"/>
      <c r="AV1379" s="67"/>
    </row>
    <row r="1380" spans="4:48"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67"/>
      <c r="Q1380" s="67"/>
      <c r="R1380" s="67"/>
      <c r="S1380" s="67"/>
      <c r="T1380" s="67"/>
      <c r="U1380" s="67"/>
      <c r="V1380" s="67"/>
      <c r="W1380" s="67"/>
      <c r="X1380" s="67"/>
      <c r="Y1380" s="67"/>
      <c r="Z1380" s="67"/>
      <c r="AA1380" s="67"/>
      <c r="AB1380" s="67"/>
      <c r="AC1380" s="67"/>
      <c r="AD1380" s="67"/>
      <c r="AE1380" s="67"/>
      <c r="AF1380" s="67"/>
      <c r="AG1380" s="67"/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  <c r="AU1380" s="67"/>
      <c r="AV1380" s="67"/>
    </row>
    <row r="1381" spans="4:48"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67"/>
      <c r="Q1381" s="67"/>
      <c r="R1381" s="67"/>
      <c r="S1381" s="67"/>
      <c r="T1381" s="67"/>
      <c r="U1381" s="67"/>
      <c r="V1381" s="67"/>
      <c r="W1381" s="67"/>
      <c r="X1381" s="67"/>
      <c r="Y1381" s="67"/>
      <c r="Z1381" s="67"/>
      <c r="AA1381" s="67"/>
      <c r="AB1381" s="67"/>
      <c r="AC1381" s="67"/>
      <c r="AD1381" s="67"/>
      <c r="AE1381" s="67"/>
      <c r="AF1381" s="67"/>
      <c r="AG1381" s="67"/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  <c r="AU1381" s="67"/>
      <c r="AV1381" s="67"/>
    </row>
    <row r="1382" spans="4:48"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67"/>
      <c r="Q1382" s="67"/>
      <c r="R1382" s="67"/>
      <c r="S1382" s="67"/>
      <c r="T1382" s="67"/>
      <c r="U1382" s="67"/>
      <c r="V1382" s="67"/>
      <c r="W1382" s="67"/>
      <c r="X1382" s="67"/>
      <c r="Y1382" s="67"/>
      <c r="Z1382" s="67"/>
      <c r="AA1382" s="67"/>
      <c r="AB1382" s="67"/>
      <c r="AC1382" s="67"/>
      <c r="AD1382" s="67"/>
      <c r="AE1382" s="67"/>
      <c r="AF1382" s="67"/>
      <c r="AG1382" s="67"/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  <c r="AU1382" s="67"/>
      <c r="AV1382" s="67"/>
    </row>
    <row r="1383" spans="4:48"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67"/>
      <c r="Q1383" s="67"/>
      <c r="R1383" s="67"/>
      <c r="S1383" s="67"/>
      <c r="T1383" s="67"/>
      <c r="U1383" s="67"/>
      <c r="V1383" s="67"/>
      <c r="W1383" s="67"/>
      <c r="X1383" s="67"/>
      <c r="Y1383" s="67"/>
      <c r="Z1383" s="67"/>
      <c r="AA1383" s="67"/>
      <c r="AB1383" s="67"/>
      <c r="AC1383" s="67"/>
      <c r="AD1383" s="67"/>
      <c r="AE1383" s="67"/>
      <c r="AF1383" s="67"/>
      <c r="AG1383" s="67"/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  <c r="AU1383" s="67"/>
      <c r="AV1383" s="67"/>
    </row>
    <row r="1384" spans="4:48"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67"/>
      <c r="Q1384" s="67"/>
      <c r="R1384" s="67"/>
      <c r="S1384" s="67"/>
      <c r="T1384" s="67"/>
      <c r="U1384" s="67"/>
      <c r="V1384" s="67"/>
      <c r="W1384" s="67"/>
      <c r="X1384" s="67"/>
      <c r="Y1384" s="67"/>
      <c r="Z1384" s="67"/>
      <c r="AA1384" s="67"/>
      <c r="AB1384" s="67"/>
      <c r="AC1384" s="67"/>
      <c r="AD1384" s="67"/>
      <c r="AE1384" s="67"/>
      <c r="AF1384" s="67"/>
      <c r="AG1384" s="67"/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  <c r="AU1384" s="67"/>
      <c r="AV1384" s="67"/>
    </row>
    <row r="1385" spans="4:48"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67"/>
      <c r="Q1385" s="67"/>
      <c r="R1385" s="67"/>
      <c r="S1385" s="67"/>
      <c r="T1385" s="67"/>
      <c r="U1385" s="67"/>
      <c r="V1385" s="67"/>
      <c r="W1385" s="67"/>
      <c r="X1385" s="67"/>
      <c r="Y1385" s="67"/>
      <c r="Z1385" s="67"/>
      <c r="AA1385" s="67"/>
      <c r="AB1385" s="67"/>
      <c r="AC1385" s="67"/>
      <c r="AD1385" s="67"/>
      <c r="AE1385" s="67"/>
      <c r="AF1385" s="67"/>
      <c r="AG1385" s="67"/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  <c r="AU1385" s="67"/>
      <c r="AV1385" s="67"/>
    </row>
    <row r="1386" spans="4:48"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67"/>
      <c r="Q1386" s="67"/>
      <c r="R1386" s="67"/>
      <c r="S1386" s="67"/>
      <c r="T1386" s="67"/>
      <c r="U1386" s="67"/>
      <c r="V1386" s="67"/>
      <c r="W1386" s="67"/>
      <c r="X1386" s="67"/>
      <c r="Y1386" s="67"/>
      <c r="Z1386" s="67"/>
      <c r="AA1386" s="67"/>
      <c r="AB1386" s="67"/>
      <c r="AC1386" s="67"/>
      <c r="AD1386" s="67"/>
      <c r="AE1386" s="67"/>
      <c r="AF1386" s="67"/>
      <c r="AG1386" s="67"/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  <c r="AU1386" s="67"/>
      <c r="AV1386" s="67"/>
    </row>
    <row r="1387" spans="4:48"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67"/>
      <c r="Q1387" s="67"/>
      <c r="R1387" s="67"/>
      <c r="S1387" s="67"/>
      <c r="T1387" s="67"/>
      <c r="U1387" s="67"/>
      <c r="V1387" s="67"/>
      <c r="W1387" s="67"/>
      <c r="X1387" s="67"/>
      <c r="Y1387" s="67"/>
      <c r="Z1387" s="67"/>
      <c r="AA1387" s="67"/>
      <c r="AB1387" s="67"/>
      <c r="AC1387" s="67"/>
      <c r="AD1387" s="67"/>
      <c r="AE1387" s="67"/>
      <c r="AF1387" s="67"/>
      <c r="AG1387" s="67"/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  <c r="AU1387" s="67"/>
      <c r="AV1387" s="67"/>
    </row>
    <row r="1388" spans="4:48"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67"/>
      <c r="Q1388" s="67"/>
      <c r="R1388" s="67"/>
      <c r="S1388" s="67"/>
      <c r="T1388" s="67"/>
      <c r="U1388" s="67"/>
      <c r="V1388" s="67"/>
      <c r="W1388" s="67"/>
      <c r="X1388" s="67"/>
      <c r="Y1388" s="67"/>
      <c r="Z1388" s="67"/>
      <c r="AA1388" s="67"/>
      <c r="AB1388" s="67"/>
      <c r="AC1388" s="67"/>
      <c r="AD1388" s="67"/>
      <c r="AE1388" s="67"/>
      <c r="AF1388" s="67"/>
      <c r="AG1388" s="67"/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  <c r="AU1388" s="67"/>
      <c r="AV1388" s="67"/>
    </row>
    <row r="1389" spans="4:48"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67"/>
      <c r="Q1389" s="67"/>
      <c r="R1389" s="67"/>
      <c r="S1389" s="67"/>
      <c r="T1389" s="67"/>
      <c r="U1389" s="67"/>
      <c r="V1389" s="67"/>
      <c r="W1389" s="67"/>
      <c r="X1389" s="67"/>
      <c r="Y1389" s="67"/>
      <c r="Z1389" s="67"/>
      <c r="AA1389" s="67"/>
      <c r="AB1389" s="67"/>
      <c r="AC1389" s="67"/>
      <c r="AD1389" s="67"/>
      <c r="AE1389" s="67"/>
      <c r="AF1389" s="67"/>
      <c r="AG1389" s="67"/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  <c r="AU1389" s="67"/>
      <c r="AV1389" s="67"/>
    </row>
    <row r="1390" spans="4:48"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67"/>
      <c r="Q1390" s="67"/>
      <c r="R1390" s="67"/>
      <c r="S1390" s="67"/>
      <c r="T1390" s="67"/>
      <c r="U1390" s="67"/>
      <c r="V1390" s="67"/>
      <c r="W1390" s="67"/>
      <c r="X1390" s="67"/>
      <c r="Y1390" s="67"/>
      <c r="Z1390" s="67"/>
      <c r="AA1390" s="67"/>
      <c r="AB1390" s="67"/>
      <c r="AC1390" s="67"/>
      <c r="AD1390" s="67"/>
      <c r="AE1390" s="67"/>
      <c r="AF1390" s="67"/>
      <c r="AG1390" s="67"/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  <c r="AU1390" s="67"/>
      <c r="AV1390" s="67"/>
    </row>
    <row r="1391" spans="4:48"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67"/>
      <c r="Q1391" s="67"/>
      <c r="R1391" s="67"/>
      <c r="S1391" s="67"/>
      <c r="T1391" s="67"/>
      <c r="U1391" s="67"/>
      <c r="V1391" s="67"/>
      <c r="W1391" s="67"/>
      <c r="X1391" s="67"/>
      <c r="Y1391" s="67"/>
      <c r="Z1391" s="67"/>
      <c r="AA1391" s="67"/>
      <c r="AB1391" s="67"/>
      <c r="AC1391" s="67"/>
      <c r="AD1391" s="67"/>
      <c r="AE1391" s="67"/>
      <c r="AF1391" s="67"/>
      <c r="AG1391" s="67"/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  <c r="AU1391" s="67"/>
      <c r="AV1391" s="67"/>
    </row>
    <row r="1392" spans="4:48"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67"/>
      <c r="Q1392" s="67"/>
      <c r="R1392" s="67"/>
      <c r="S1392" s="67"/>
      <c r="T1392" s="67"/>
      <c r="U1392" s="67"/>
      <c r="V1392" s="67"/>
      <c r="W1392" s="67"/>
      <c r="X1392" s="67"/>
      <c r="Y1392" s="67"/>
      <c r="Z1392" s="67"/>
      <c r="AA1392" s="67"/>
      <c r="AB1392" s="67"/>
      <c r="AC1392" s="67"/>
      <c r="AD1392" s="67"/>
      <c r="AE1392" s="67"/>
      <c r="AF1392" s="67"/>
      <c r="AG1392" s="67"/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  <c r="AU1392" s="67"/>
      <c r="AV1392" s="67"/>
    </row>
    <row r="1393" spans="4:48"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67"/>
      <c r="Q1393" s="67"/>
      <c r="R1393" s="67"/>
      <c r="S1393" s="67"/>
      <c r="T1393" s="67"/>
      <c r="U1393" s="67"/>
      <c r="V1393" s="67"/>
      <c r="W1393" s="67"/>
      <c r="X1393" s="67"/>
      <c r="Y1393" s="67"/>
      <c r="Z1393" s="67"/>
      <c r="AA1393" s="67"/>
      <c r="AB1393" s="67"/>
      <c r="AC1393" s="67"/>
      <c r="AD1393" s="67"/>
      <c r="AE1393" s="67"/>
      <c r="AF1393" s="67"/>
      <c r="AG1393" s="67"/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  <c r="AU1393" s="67"/>
      <c r="AV1393" s="67"/>
    </row>
    <row r="1394" spans="4:48"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67"/>
      <c r="Q1394" s="67"/>
      <c r="R1394" s="67"/>
      <c r="S1394" s="67"/>
      <c r="T1394" s="67"/>
      <c r="U1394" s="67"/>
      <c r="V1394" s="67"/>
      <c r="W1394" s="67"/>
      <c r="X1394" s="67"/>
      <c r="Y1394" s="67"/>
      <c r="Z1394" s="67"/>
      <c r="AA1394" s="67"/>
      <c r="AB1394" s="67"/>
      <c r="AC1394" s="67"/>
      <c r="AD1394" s="67"/>
      <c r="AE1394" s="67"/>
      <c r="AF1394" s="67"/>
      <c r="AG1394" s="67"/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  <c r="AU1394" s="67"/>
      <c r="AV1394" s="67"/>
    </row>
    <row r="1395" spans="4:48"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67"/>
      <c r="Q1395" s="67"/>
      <c r="R1395" s="67"/>
      <c r="S1395" s="67"/>
      <c r="T1395" s="67"/>
      <c r="U1395" s="67"/>
      <c r="V1395" s="67"/>
      <c r="W1395" s="67"/>
      <c r="X1395" s="67"/>
      <c r="Y1395" s="67"/>
      <c r="Z1395" s="67"/>
      <c r="AA1395" s="67"/>
      <c r="AB1395" s="67"/>
      <c r="AC1395" s="67"/>
      <c r="AD1395" s="67"/>
      <c r="AE1395" s="67"/>
      <c r="AF1395" s="67"/>
      <c r="AG1395" s="67"/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  <c r="AU1395" s="67"/>
      <c r="AV1395" s="67"/>
    </row>
    <row r="1396" spans="4:48"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67"/>
      <c r="Q1396" s="67"/>
      <c r="R1396" s="67"/>
      <c r="S1396" s="67"/>
      <c r="T1396" s="67"/>
      <c r="U1396" s="67"/>
      <c r="V1396" s="67"/>
      <c r="W1396" s="67"/>
      <c r="X1396" s="67"/>
      <c r="Y1396" s="67"/>
      <c r="Z1396" s="67"/>
      <c r="AA1396" s="67"/>
      <c r="AB1396" s="67"/>
      <c r="AC1396" s="67"/>
      <c r="AD1396" s="67"/>
      <c r="AE1396" s="67"/>
      <c r="AF1396" s="67"/>
      <c r="AG1396" s="67"/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  <c r="AU1396" s="67"/>
      <c r="AV1396" s="67"/>
    </row>
    <row r="1397" spans="4:48"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67"/>
      <c r="Q1397" s="67"/>
      <c r="R1397" s="67"/>
      <c r="S1397" s="67"/>
      <c r="T1397" s="67"/>
      <c r="U1397" s="67"/>
      <c r="V1397" s="67"/>
      <c r="W1397" s="67"/>
      <c r="X1397" s="67"/>
      <c r="Y1397" s="67"/>
      <c r="Z1397" s="67"/>
      <c r="AA1397" s="67"/>
      <c r="AB1397" s="67"/>
      <c r="AC1397" s="67"/>
      <c r="AD1397" s="67"/>
      <c r="AE1397" s="67"/>
      <c r="AF1397" s="67"/>
      <c r="AG1397" s="67"/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  <c r="AU1397" s="67"/>
      <c r="AV1397" s="67"/>
    </row>
    <row r="1398" spans="4:48"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67"/>
      <c r="Q1398" s="67"/>
      <c r="R1398" s="67"/>
      <c r="S1398" s="67"/>
      <c r="T1398" s="67"/>
      <c r="U1398" s="67"/>
      <c r="V1398" s="67"/>
      <c r="W1398" s="67"/>
      <c r="X1398" s="67"/>
      <c r="Y1398" s="67"/>
      <c r="Z1398" s="67"/>
      <c r="AA1398" s="67"/>
      <c r="AB1398" s="67"/>
      <c r="AC1398" s="67"/>
      <c r="AD1398" s="67"/>
      <c r="AE1398" s="67"/>
      <c r="AF1398" s="67"/>
      <c r="AG1398" s="67"/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  <c r="AU1398" s="67"/>
      <c r="AV1398" s="67"/>
    </row>
    <row r="1399" spans="4:48"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67"/>
      <c r="Q1399" s="67"/>
      <c r="R1399" s="67"/>
      <c r="S1399" s="67"/>
      <c r="T1399" s="67"/>
      <c r="U1399" s="67"/>
      <c r="V1399" s="67"/>
      <c r="W1399" s="67"/>
      <c r="X1399" s="67"/>
      <c r="Y1399" s="67"/>
      <c r="Z1399" s="67"/>
      <c r="AA1399" s="67"/>
      <c r="AB1399" s="67"/>
      <c r="AC1399" s="67"/>
      <c r="AD1399" s="67"/>
      <c r="AE1399" s="67"/>
      <c r="AF1399" s="67"/>
      <c r="AG1399" s="67"/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  <c r="AU1399" s="67"/>
      <c r="AV1399" s="67"/>
    </row>
    <row r="1400" spans="4:48"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67"/>
      <c r="Q1400" s="67"/>
      <c r="R1400" s="67"/>
      <c r="S1400" s="67"/>
      <c r="T1400" s="67"/>
      <c r="U1400" s="67"/>
      <c r="V1400" s="67"/>
      <c r="W1400" s="67"/>
      <c r="X1400" s="67"/>
      <c r="Y1400" s="67"/>
      <c r="Z1400" s="67"/>
      <c r="AA1400" s="67"/>
      <c r="AB1400" s="67"/>
      <c r="AC1400" s="67"/>
      <c r="AD1400" s="67"/>
      <c r="AE1400" s="67"/>
      <c r="AF1400" s="67"/>
      <c r="AG1400" s="67"/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  <c r="AU1400" s="67"/>
      <c r="AV1400" s="67"/>
    </row>
    <row r="1401" spans="4:48"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67"/>
      <c r="Q1401" s="67"/>
      <c r="R1401" s="67"/>
      <c r="S1401" s="67"/>
      <c r="T1401" s="67"/>
      <c r="U1401" s="67"/>
      <c r="V1401" s="67"/>
      <c r="W1401" s="67"/>
      <c r="X1401" s="67"/>
      <c r="Y1401" s="67"/>
      <c r="Z1401" s="67"/>
      <c r="AA1401" s="67"/>
      <c r="AB1401" s="67"/>
      <c r="AC1401" s="67"/>
      <c r="AD1401" s="67"/>
      <c r="AE1401" s="67"/>
      <c r="AF1401" s="67"/>
      <c r="AG1401" s="67"/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  <c r="AU1401" s="67"/>
      <c r="AV1401" s="67"/>
    </row>
    <row r="1402" spans="4:48"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67"/>
      <c r="Q1402" s="67"/>
      <c r="R1402" s="67"/>
      <c r="S1402" s="67"/>
      <c r="T1402" s="67"/>
      <c r="U1402" s="67"/>
      <c r="V1402" s="67"/>
      <c r="W1402" s="67"/>
      <c r="X1402" s="67"/>
      <c r="Y1402" s="67"/>
      <c r="Z1402" s="67"/>
      <c r="AA1402" s="67"/>
      <c r="AB1402" s="67"/>
      <c r="AC1402" s="67"/>
      <c r="AD1402" s="67"/>
      <c r="AE1402" s="67"/>
      <c r="AF1402" s="67"/>
      <c r="AG1402" s="67"/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  <c r="AU1402" s="67"/>
      <c r="AV1402" s="67"/>
    </row>
    <row r="1403" spans="4:48"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67"/>
      <c r="Q1403" s="67"/>
      <c r="R1403" s="67"/>
      <c r="S1403" s="67"/>
      <c r="T1403" s="67"/>
      <c r="U1403" s="67"/>
      <c r="V1403" s="67"/>
      <c r="W1403" s="67"/>
      <c r="X1403" s="67"/>
      <c r="Y1403" s="67"/>
      <c r="Z1403" s="67"/>
      <c r="AA1403" s="67"/>
      <c r="AB1403" s="67"/>
      <c r="AC1403" s="67"/>
      <c r="AD1403" s="67"/>
      <c r="AE1403" s="67"/>
      <c r="AF1403" s="67"/>
      <c r="AG1403" s="67"/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  <c r="AU1403" s="67"/>
      <c r="AV1403" s="67"/>
    </row>
    <row r="1404" spans="4:48"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67"/>
      <c r="Q1404" s="67"/>
      <c r="R1404" s="67"/>
      <c r="S1404" s="67"/>
      <c r="T1404" s="67"/>
      <c r="U1404" s="67"/>
      <c r="V1404" s="67"/>
      <c r="W1404" s="67"/>
      <c r="X1404" s="67"/>
      <c r="Y1404" s="67"/>
      <c r="Z1404" s="67"/>
      <c r="AA1404" s="67"/>
      <c r="AB1404" s="67"/>
      <c r="AC1404" s="67"/>
      <c r="AD1404" s="67"/>
      <c r="AE1404" s="67"/>
      <c r="AF1404" s="67"/>
      <c r="AG1404" s="67"/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  <c r="AU1404" s="67"/>
      <c r="AV1404" s="67"/>
    </row>
    <row r="1405" spans="4:48"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67"/>
      <c r="Q1405" s="67"/>
      <c r="R1405" s="67"/>
      <c r="S1405" s="67"/>
      <c r="T1405" s="67"/>
      <c r="U1405" s="67"/>
      <c r="V1405" s="67"/>
      <c r="W1405" s="67"/>
      <c r="X1405" s="67"/>
      <c r="Y1405" s="67"/>
      <c r="Z1405" s="67"/>
      <c r="AA1405" s="67"/>
      <c r="AB1405" s="67"/>
      <c r="AC1405" s="67"/>
      <c r="AD1405" s="67"/>
      <c r="AE1405" s="67"/>
      <c r="AF1405" s="67"/>
      <c r="AG1405" s="67"/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  <c r="AU1405" s="67"/>
      <c r="AV1405" s="67"/>
    </row>
    <row r="1406" spans="4:48"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67"/>
      <c r="Q1406" s="67"/>
      <c r="R1406" s="67"/>
      <c r="S1406" s="67"/>
      <c r="T1406" s="67"/>
      <c r="U1406" s="67"/>
      <c r="V1406" s="67"/>
      <c r="W1406" s="67"/>
      <c r="X1406" s="67"/>
      <c r="Y1406" s="67"/>
      <c r="Z1406" s="67"/>
      <c r="AA1406" s="67"/>
      <c r="AB1406" s="67"/>
      <c r="AC1406" s="67"/>
      <c r="AD1406" s="67"/>
      <c r="AE1406" s="67"/>
      <c r="AF1406" s="67"/>
      <c r="AG1406" s="67"/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  <c r="AU1406" s="67"/>
      <c r="AV1406" s="67"/>
    </row>
    <row r="1407" spans="4:48"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67"/>
      <c r="Q1407" s="67"/>
      <c r="R1407" s="67"/>
      <c r="S1407" s="67"/>
      <c r="T1407" s="67"/>
      <c r="U1407" s="67"/>
      <c r="V1407" s="67"/>
      <c r="W1407" s="67"/>
      <c r="X1407" s="67"/>
      <c r="Y1407" s="67"/>
      <c r="Z1407" s="67"/>
      <c r="AA1407" s="67"/>
      <c r="AB1407" s="67"/>
      <c r="AC1407" s="67"/>
      <c r="AD1407" s="67"/>
      <c r="AE1407" s="67"/>
      <c r="AF1407" s="67"/>
      <c r="AG1407" s="67"/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  <c r="AU1407" s="67"/>
      <c r="AV1407" s="67"/>
    </row>
    <row r="1408" spans="4:48"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67"/>
      <c r="Q1408" s="67"/>
      <c r="R1408" s="67"/>
      <c r="S1408" s="67"/>
      <c r="T1408" s="67"/>
      <c r="U1408" s="67"/>
      <c r="V1408" s="67"/>
      <c r="W1408" s="67"/>
      <c r="X1408" s="67"/>
      <c r="Y1408" s="67"/>
      <c r="Z1408" s="67"/>
      <c r="AA1408" s="67"/>
      <c r="AB1408" s="67"/>
      <c r="AC1408" s="67"/>
      <c r="AD1408" s="67"/>
      <c r="AE1408" s="67"/>
      <c r="AF1408" s="67"/>
      <c r="AG1408" s="67"/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  <c r="AU1408" s="67"/>
      <c r="AV1408" s="67"/>
    </row>
    <row r="1409" spans="4:48"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67"/>
      <c r="Q1409" s="67"/>
      <c r="R1409" s="67"/>
      <c r="S1409" s="67"/>
      <c r="T1409" s="67"/>
      <c r="U1409" s="67"/>
      <c r="V1409" s="67"/>
      <c r="W1409" s="67"/>
      <c r="X1409" s="67"/>
      <c r="Y1409" s="67"/>
      <c r="Z1409" s="67"/>
      <c r="AA1409" s="67"/>
      <c r="AB1409" s="67"/>
      <c r="AC1409" s="67"/>
      <c r="AD1409" s="67"/>
      <c r="AE1409" s="67"/>
      <c r="AF1409" s="67"/>
      <c r="AG1409" s="67"/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  <c r="AU1409" s="67"/>
      <c r="AV1409" s="67"/>
    </row>
    <row r="1410" spans="4:48"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67"/>
      <c r="Q1410" s="67"/>
      <c r="R1410" s="67"/>
      <c r="S1410" s="67"/>
      <c r="T1410" s="67"/>
      <c r="U1410" s="67"/>
      <c r="V1410" s="67"/>
      <c r="W1410" s="67"/>
      <c r="X1410" s="67"/>
      <c r="Y1410" s="67"/>
      <c r="Z1410" s="67"/>
      <c r="AA1410" s="67"/>
      <c r="AB1410" s="67"/>
      <c r="AC1410" s="67"/>
      <c r="AD1410" s="67"/>
      <c r="AE1410" s="67"/>
      <c r="AF1410" s="67"/>
      <c r="AG1410" s="67"/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  <c r="AU1410" s="67"/>
      <c r="AV1410" s="67"/>
    </row>
    <row r="1411" spans="4:48"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67"/>
      <c r="Q1411" s="67"/>
      <c r="R1411" s="67"/>
      <c r="S1411" s="67"/>
      <c r="T1411" s="67"/>
      <c r="U1411" s="67"/>
      <c r="V1411" s="67"/>
      <c r="W1411" s="67"/>
      <c r="X1411" s="67"/>
      <c r="Y1411" s="67"/>
      <c r="Z1411" s="67"/>
      <c r="AA1411" s="67"/>
      <c r="AB1411" s="67"/>
      <c r="AC1411" s="67"/>
      <c r="AD1411" s="67"/>
      <c r="AE1411" s="67"/>
      <c r="AF1411" s="67"/>
      <c r="AG1411" s="67"/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  <c r="AU1411" s="67"/>
      <c r="AV1411" s="67"/>
    </row>
    <row r="1412" spans="4:48"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67"/>
      <c r="Q1412" s="67"/>
      <c r="R1412" s="67"/>
      <c r="S1412" s="67"/>
      <c r="T1412" s="67"/>
      <c r="U1412" s="67"/>
      <c r="V1412" s="67"/>
      <c r="W1412" s="67"/>
      <c r="X1412" s="67"/>
      <c r="Y1412" s="67"/>
      <c r="Z1412" s="67"/>
      <c r="AA1412" s="67"/>
      <c r="AB1412" s="67"/>
      <c r="AC1412" s="67"/>
      <c r="AD1412" s="67"/>
      <c r="AE1412" s="67"/>
      <c r="AF1412" s="67"/>
      <c r="AG1412" s="67"/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  <c r="AU1412" s="67"/>
      <c r="AV1412" s="67"/>
    </row>
    <row r="1413" spans="4:48"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67"/>
      <c r="Q1413" s="67"/>
      <c r="R1413" s="67"/>
      <c r="S1413" s="67"/>
      <c r="T1413" s="67"/>
      <c r="U1413" s="67"/>
      <c r="V1413" s="67"/>
      <c r="W1413" s="67"/>
      <c r="X1413" s="67"/>
      <c r="Y1413" s="67"/>
      <c r="Z1413" s="67"/>
      <c r="AA1413" s="67"/>
      <c r="AB1413" s="67"/>
      <c r="AC1413" s="67"/>
      <c r="AD1413" s="67"/>
      <c r="AE1413" s="67"/>
      <c r="AF1413" s="67"/>
      <c r="AG1413" s="67"/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  <c r="AU1413" s="67"/>
      <c r="AV1413" s="67"/>
    </row>
    <row r="1414" spans="4:48"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67"/>
      <c r="Q1414" s="67"/>
      <c r="R1414" s="67"/>
      <c r="S1414" s="67"/>
      <c r="T1414" s="67"/>
      <c r="U1414" s="67"/>
      <c r="V1414" s="67"/>
      <c r="W1414" s="67"/>
      <c r="X1414" s="67"/>
      <c r="Y1414" s="67"/>
      <c r="Z1414" s="67"/>
      <c r="AA1414" s="67"/>
      <c r="AB1414" s="67"/>
      <c r="AC1414" s="67"/>
      <c r="AD1414" s="67"/>
      <c r="AE1414" s="67"/>
      <c r="AF1414" s="67"/>
      <c r="AG1414" s="67"/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  <c r="AU1414" s="67"/>
      <c r="AV1414" s="67"/>
    </row>
    <row r="1415" spans="4:48"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67"/>
      <c r="Q1415" s="67"/>
      <c r="R1415" s="67"/>
      <c r="S1415" s="67"/>
      <c r="T1415" s="67"/>
      <c r="U1415" s="67"/>
      <c r="V1415" s="67"/>
      <c r="W1415" s="67"/>
      <c r="X1415" s="67"/>
      <c r="Y1415" s="67"/>
      <c r="Z1415" s="67"/>
      <c r="AA1415" s="67"/>
      <c r="AB1415" s="67"/>
      <c r="AC1415" s="67"/>
      <c r="AD1415" s="67"/>
      <c r="AE1415" s="67"/>
      <c r="AF1415" s="67"/>
      <c r="AG1415" s="67"/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  <c r="AU1415" s="67"/>
      <c r="AV1415" s="67"/>
    </row>
    <row r="1416" spans="4:48"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67"/>
      <c r="Q1416" s="67"/>
      <c r="R1416" s="67"/>
      <c r="S1416" s="67"/>
      <c r="T1416" s="67"/>
      <c r="U1416" s="67"/>
      <c r="V1416" s="67"/>
      <c r="W1416" s="67"/>
      <c r="X1416" s="67"/>
      <c r="Y1416" s="67"/>
      <c r="Z1416" s="67"/>
      <c r="AA1416" s="67"/>
      <c r="AB1416" s="67"/>
      <c r="AC1416" s="67"/>
      <c r="AD1416" s="67"/>
      <c r="AE1416" s="67"/>
      <c r="AF1416" s="67"/>
      <c r="AG1416" s="67"/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  <c r="AU1416" s="67"/>
      <c r="AV1416" s="67"/>
    </row>
    <row r="1417" spans="4:48"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67"/>
      <c r="Q1417" s="67"/>
      <c r="R1417" s="67"/>
      <c r="S1417" s="67"/>
      <c r="T1417" s="67"/>
      <c r="U1417" s="67"/>
      <c r="V1417" s="67"/>
      <c r="W1417" s="67"/>
      <c r="X1417" s="67"/>
      <c r="Y1417" s="67"/>
      <c r="Z1417" s="67"/>
      <c r="AA1417" s="67"/>
      <c r="AB1417" s="67"/>
      <c r="AC1417" s="67"/>
      <c r="AD1417" s="67"/>
      <c r="AE1417" s="67"/>
      <c r="AF1417" s="67"/>
      <c r="AG1417" s="67"/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  <c r="AU1417" s="67"/>
      <c r="AV1417" s="67"/>
    </row>
    <row r="1418" spans="4:48"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67"/>
      <c r="Q1418" s="67"/>
      <c r="R1418" s="67"/>
      <c r="S1418" s="67"/>
      <c r="T1418" s="67"/>
      <c r="U1418" s="67"/>
      <c r="V1418" s="67"/>
      <c r="W1418" s="67"/>
      <c r="X1418" s="67"/>
      <c r="Y1418" s="67"/>
      <c r="Z1418" s="67"/>
      <c r="AA1418" s="67"/>
      <c r="AB1418" s="67"/>
      <c r="AC1418" s="67"/>
      <c r="AD1418" s="67"/>
      <c r="AE1418" s="67"/>
      <c r="AF1418" s="67"/>
      <c r="AG1418" s="67"/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  <c r="AU1418" s="67"/>
      <c r="AV1418" s="67"/>
    </row>
    <row r="1419" spans="4:48"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67"/>
      <c r="Q1419" s="67"/>
      <c r="R1419" s="67"/>
      <c r="S1419" s="67"/>
      <c r="T1419" s="67"/>
      <c r="U1419" s="67"/>
      <c r="V1419" s="67"/>
      <c r="W1419" s="67"/>
      <c r="X1419" s="67"/>
      <c r="Y1419" s="67"/>
      <c r="Z1419" s="67"/>
      <c r="AA1419" s="67"/>
      <c r="AB1419" s="67"/>
      <c r="AC1419" s="67"/>
      <c r="AD1419" s="67"/>
      <c r="AE1419" s="67"/>
      <c r="AF1419" s="67"/>
      <c r="AG1419" s="67"/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  <c r="AU1419" s="67"/>
      <c r="AV1419" s="67"/>
    </row>
    <row r="1420" spans="4:48"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67"/>
      <c r="Q1420" s="67"/>
      <c r="R1420" s="67"/>
      <c r="S1420" s="67"/>
      <c r="T1420" s="67"/>
      <c r="U1420" s="67"/>
      <c r="V1420" s="67"/>
      <c r="W1420" s="67"/>
      <c r="X1420" s="67"/>
      <c r="Y1420" s="67"/>
      <c r="Z1420" s="67"/>
      <c r="AA1420" s="67"/>
      <c r="AB1420" s="67"/>
      <c r="AC1420" s="67"/>
      <c r="AD1420" s="67"/>
      <c r="AE1420" s="67"/>
      <c r="AF1420" s="67"/>
      <c r="AG1420" s="67"/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  <c r="AU1420" s="67"/>
      <c r="AV1420" s="67"/>
    </row>
    <row r="1421" spans="4:48"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67"/>
      <c r="Q1421" s="67"/>
      <c r="R1421" s="67"/>
      <c r="S1421" s="67"/>
      <c r="T1421" s="67"/>
      <c r="U1421" s="67"/>
      <c r="V1421" s="67"/>
      <c r="W1421" s="67"/>
      <c r="X1421" s="67"/>
      <c r="Y1421" s="67"/>
      <c r="Z1421" s="67"/>
      <c r="AA1421" s="67"/>
      <c r="AB1421" s="67"/>
      <c r="AC1421" s="67"/>
      <c r="AD1421" s="67"/>
      <c r="AE1421" s="67"/>
      <c r="AF1421" s="67"/>
      <c r="AG1421" s="67"/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  <c r="AU1421" s="67"/>
      <c r="AV1421" s="67"/>
    </row>
    <row r="1422" spans="4:48"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67"/>
      <c r="Q1422" s="67"/>
      <c r="R1422" s="67"/>
      <c r="S1422" s="67"/>
      <c r="T1422" s="67"/>
      <c r="U1422" s="67"/>
      <c r="V1422" s="67"/>
      <c r="W1422" s="67"/>
      <c r="X1422" s="67"/>
      <c r="Y1422" s="67"/>
      <c r="Z1422" s="67"/>
      <c r="AA1422" s="67"/>
      <c r="AB1422" s="67"/>
      <c r="AC1422" s="67"/>
      <c r="AD1422" s="67"/>
      <c r="AE1422" s="67"/>
      <c r="AF1422" s="67"/>
      <c r="AG1422" s="67"/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  <c r="AU1422" s="67"/>
      <c r="AV1422" s="67"/>
    </row>
    <row r="1423" spans="4:48"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67"/>
      <c r="Q1423" s="67"/>
      <c r="R1423" s="67"/>
      <c r="S1423" s="67"/>
      <c r="T1423" s="67"/>
      <c r="U1423" s="67"/>
      <c r="V1423" s="67"/>
      <c r="W1423" s="67"/>
      <c r="X1423" s="67"/>
      <c r="Y1423" s="67"/>
      <c r="Z1423" s="67"/>
      <c r="AA1423" s="67"/>
      <c r="AB1423" s="67"/>
      <c r="AC1423" s="67"/>
      <c r="AD1423" s="67"/>
      <c r="AE1423" s="67"/>
      <c r="AF1423" s="67"/>
      <c r="AG1423" s="67"/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  <c r="AU1423" s="67"/>
      <c r="AV1423" s="67"/>
    </row>
    <row r="1424" spans="4:48"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67"/>
      <c r="Q1424" s="67"/>
      <c r="R1424" s="67"/>
      <c r="S1424" s="67"/>
      <c r="T1424" s="67"/>
      <c r="U1424" s="67"/>
      <c r="V1424" s="67"/>
      <c r="W1424" s="67"/>
      <c r="X1424" s="67"/>
      <c r="Y1424" s="67"/>
      <c r="Z1424" s="67"/>
      <c r="AA1424" s="67"/>
      <c r="AB1424" s="67"/>
      <c r="AC1424" s="67"/>
      <c r="AD1424" s="67"/>
      <c r="AE1424" s="67"/>
      <c r="AF1424" s="67"/>
      <c r="AG1424" s="67"/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  <c r="AU1424" s="67"/>
      <c r="AV1424" s="67"/>
    </row>
    <row r="1425" spans="4:48"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67"/>
      <c r="Q1425" s="67"/>
      <c r="R1425" s="67"/>
      <c r="S1425" s="67"/>
      <c r="T1425" s="67"/>
      <c r="U1425" s="67"/>
      <c r="V1425" s="67"/>
      <c r="W1425" s="67"/>
      <c r="X1425" s="67"/>
      <c r="Y1425" s="67"/>
      <c r="Z1425" s="67"/>
      <c r="AA1425" s="67"/>
      <c r="AB1425" s="67"/>
      <c r="AC1425" s="67"/>
      <c r="AD1425" s="67"/>
      <c r="AE1425" s="67"/>
      <c r="AF1425" s="67"/>
      <c r="AG1425" s="67"/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  <c r="AU1425" s="67"/>
      <c r="AV1425" s="67"/>
    </row>
    <row r="1426" spans="4:48"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67"/>
      <c r="Q1426" s="67"/>
      <c r="R1426" s="67"/>
      <c r="S1426" s="67"/>
      <c r="T1426" s="67"/>
      <c r="U1426" s="67"/>
      <c r="V1426" s="67"/>
      <c r="W1426" s="67"/>
      <c r="X1426" s="67"/>
      <c r="Y1426" s="67"/>
      <c r="Z1426" s="67"/>
      <c r="AA1426" s="67"/>
      <c r="AB1426" s="67"/>
      <c r="AC1426" s="67"/>
      <c r="AD1426" s="67"/>
      <c r="AE1426" s="67"/>
      <c r="AF1426" s="67"/>
      <c r="AG1426" s="67"/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  <c r="AU1426" s="67"/>
      <c r="AV1426" s="67"/>
    </row>
    <row r="1427" spans="4:48"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67"/>
      <c r="Q1427" s="67"/>
      <c r="R1427" s="67"/>
      <c r="S1427" s="67"/>
      <c r="T1427" s="67"/>
      <c r="U1427" s="67"/>
      <c r="V1427" s="67"/>
      <c r="W1427" s="67"/>
      <c r="X1427" s="67"/>
      <c r="Y1427" s="67"/>
      <c r="Z1427" s="67"/>
      <c r="AA1427" s="67"/>
      <c r="AB1427" s="67"/>
      <c r="AC1427" s="67"/>
      <c r="AD1427" s="67"/>
      <c r="AE1427" s="67"/>
      <c r="AF1427" s="67"/>
      <c r="AG1427" s="67"/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  <c r="AU1427" s="67"/>
      <c r="AV1427" s="67"/>
    </row>
    <row r="1428" spans="4:48"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67"/>
      <c r="Q1428" s="67"/>
      <c r="R1428" s="67"/>
      <c r="S1428" s="67"/>
      <c r="T1428" s="67"/>
      <c r="U1428" s="67"/>
      <c r="V1428" s="67"/>
      <c r="W1428" s="67"/>
      <c r="X1428" s="67"/>
      <c r="Y1428" s="67"/>
      <c r="Z1428" s="67"/>
      <c r="AA1428" s="67"/>
      <c r="AB1428" s="67"/>
      <c r="AC1428" s="67"/>
      <c r="AD1428" s="67"/>
      <c r="AE1428" s="67"/>
      <c r="AF1428" s="67"/>
      <c r="AG1428" s="67"/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  <c r="AU1428" s="67"/>
      <c r="AV1428" s="67"/>
    </row>
    <row r="1429" spans="4:48"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67"/>
      <c r="Q1429" s="67"/>
      <c r="R1429" s="67"/>
      <c r="S1429" s="67"/>
      <c r="T1429" s="67"/>
      <c r="U1429" s="67"/>
      <c r="V1429" s="67"/>
      <c r="W1429" s="67"/>
      <c r="X1429" s="67"/>
      <c r="Y1429" s="67"/>
      <c r="Z1429" s="67"/>
      <c r="AA1429" s="67"/>
      <c r="AB1429" s="67"/>
      <c r="AC1429" s="67"/>
      <c r="AD1429" s="67"/>
      <c r="AE1429" s="67"/>
      <c r="AF1429" s="67"/>
      <c r="AG1429" s="67"/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  <c r="AU1429" s="67"/>
      <c r="AV1429" s="67"/>
    </row>
    <row r="1430" spans="4:48"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67"/>
      <c r="Q1430" s="67"/>
      <c r="R1430" s="67"/>
      <c r="S1430" s="67"/>
      <c r="T1430" s="67"/>
      <c r="U1430" s="67"/>
      <c r="V1430" s="67"/>
      <c r="W1430" s="67"/>
      <c r="X1430" s="67"/>
      <c r="Y1430" s="67"/>
      <c r="Z1430" s="67"/>
      <c r="AA1430" s="67"/>
      <c r="AB1430" s="67"/>
      <c r="AC1430" s="67"/>
      <c r="AD1430" s="67"/>
      <c r="AE1430" s="67"/>
      <c r="AF1430" s="67"/>
      <c r="AG1430" s="67"/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  <c r="AU1430" s="67"/>
      <c r="AV1430" s="67"/>
    </row>
    <row r="1431" spans="4:48"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67"/>
      <c r="Q1431" s="67"/>
      <c r="R1431" s="67"/>
      <c r="S1431" s="67"/>
      <c r="T1431" s="67"/>
      <c r="U1431" s="67"/>
      <c r="V1431" s="67"/>
      <c r="W1431" s="67"/>
      <c r="X1431" s="67"/>
      <c r="Y1431" s="67"/>
      <c r="Z1431" s="67"/>
      <c r="AA1431" s="67"/>
      <c r="AB1431" s="67"/>
      <c r="AC1431" s="67"/>
      <c r="AD1431" s="67"/>
      <c r="AE1431" s="67"/>
      <c r="AF1431" s="67"/>
      <c r="AG1431" s="67"/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  <c r="AU1431" s="67"/>
      <c r="AV1431" s="67"/>
    </row>
    <row r="1432" spans="4:48"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67"/>
      <c r="Q1432" s="67"/>
      <c r="R1432" s="67"/>
      <c r="S1432" s="67"/>
      <c r="T1432" s="67"/>
      <c r="U1432" s="67"/>
      <c r="V1432" s="67"/>
      <c r="W1432" s="67"/>
      <c r="X1432" s="67"/>
      <c r="Y1432" s="67"/>
      <c r="Z1432" s="67"/>
      <c r="AA1432" s="67"/>
      <c r="AB1432" s="67"/>
      <c r="AC1432" s="67"/>
      <c r="AD1432" s="67"/>
      <c r="AE1432" s="67"/>
      <c r="AF1432" s="67"/>
      <c r="AG1432" s="67"/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  <c r="AU1432" s="67"/>
      <c r="AV1432" s="67"/>
    </row>
    <row r="1433" spans="4:48"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67"/>
      <c r="Q1433" s="67"/>
      <c r="R1433" s="67"/>
      <c r="S1433" s="67"/>
      <c r="T1433" s="67"/>
      <c r="U1433" s="67"/>
      <c r="V1433" s="67"/>
      <c r="W1433" s="67"/>
      <c r="X1433" s="67"/>
      <c r="Y1433" s="67"/>
      <c r="Z1433" s="67"/>
      <c r="AA1433" s="67"/>
      <c r="AB1433" s="67"/>
      <c r="AC1433" s="67"/>
      <c r="AD1433" s="67"/>
      <c r="AE1433" s="67"/>
      <c r="AF1433" s="67"/>
      <c r="AG1433" s="67"/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  <c r="AU1433" s="67"/>
      <c r="AV1433" s="67"/>
    </row>
    <row r="1434" spans="4:48"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67"/>
      <c r="Q1434" s="67"/>
      <c r="R1434" s="67"/>
      <c r="S1434" s="67"/>
      <c r="T1434" s="67"/>
      <c r="U1434" s="67"/>
      <c r="V1434" s="67"/>
      <c r="W1434" s="67"/>
      <c r="X1434" s="67"/>
      <c r="Y1434" s="67"/>
      <c r="Z1434" s="67"/>
      <c r="AA1434" s="67"/>
      <c r="AB1434" s="67"/>
      <c r="AC1434" s="67"/>
      <c r="AD1434" s="67"/>
      <c r="AE1434" s="67"/>
      <c r="AF1434" s="67"/>
      <c r="AG1434" s="67"/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  <c r="AU1434" s="67"/>
      <c r="AV1434" s="67"/>
    </row>
    <row r="1435" spans="4:48"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67"/>
      <c r="Q1435" s="67"/>
      <c r="R1435" s="67"/>
      <c r="S1435" s="67"/>
      <c r="T1435" s="67"/>
      <c r="U1435" s="67"/>
      <c r="V1435" s="67"/>
      <c r="W1435" s="67"/>
      <c r="X1435" s="67"/>
      <c r="Y1435" s="67"/>
      <c r="Z1435" s="67"/>
      <c r="AA1435" s="67"/>
      <c r="AB1435" s="67"/>
      <c r="AC1435" s="67"/>
      <c r="AD1435" s="67"/>
      <c r="AE1435" s="67"/>
      <c r="AF1435" s="67"/>
      <c r="AG1435" s="67"/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  <c r="AU1435" s="67"/>
      <c r="AV1435" s="67"/>
    </row>
    <row r="1436" spans="4:48"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67"/>
      <c r="Q1436" s="67"/>
      <c r="R1436" s="67"/>
      <c r="S1436" s="67"/>
      <c r="T1436" s="67"/>
      <c r="U1436" s="67"/>
      <c r="V1436" s="67"/>
      <c r="W1436" s="67"/>
      <c r="X1436" s="67"/>
      <c r="Y1436" s="67"/>
      <c r="Z1436" s="67"/>
      <c r="AA1436" s="67"/>
      <c r="AB1436" s="67"/>
      <c r="AC1436" s="67"/>
      <c r="AD1436" s="67"/>
      <c r="AE1436" s="67"/>
      <c r="AF1436" s="67"/>
      <c r="AG1436" s="67"/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  <c r="AU1436" s="67"/>
      <c r="AV1436" s="67"/>
    </row>
    <row r="1437" spans="4:48"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67"/>
      <c r="Q1437" s="67"/>
      <c r="R1437" s="67"/>
      <c r="S1437" s="67"/>
      <c r="T1437" s="67"/>
      <c r="U1437" s="67"/>
      <c r="V1437" s="67"/>
      <c r="W1437" s="67"/>
      <c r="X1437" s="67"/>
      <c r="Y1437" s="67"/>
      <c r="Z1437" s="67"/>
      <c r="AA1437" s="67"/>
      <c r="AB1437" s="67"/>
      <c r="AC1437" s="67"/>
      <c r="AD1437" s="67"/>
      <c r="AE1437" s="67"/>
      <c r="AF1437" s="67"/>
      <c r="AG1437" s="67"/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  <c r="AU1437" s="67"/>
      <c r="AV1437" s="67"/>
    </row>
    <row r="1438" spans="4:48"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67"/>
      <c r="Q1438" s="67"/>
      <c r="R1438" s="67"/>
      <c r="S1438" s="67"/>
      <c r="T1438" s="67"/>
      <c r="U1438" s="67"/>
      <c r="V1438" s="67"/>
      <c r="W1438" s="67"/>
      <c r="X1438" s="67"/>
      <c r="Y1438" s="67"/>
      <c r="Z1438" s="67"/>
      <c r="AA1438" s="67"/>
      <c r="AB1438" s="67"/>
      <c r="AC1438" s="67"/>
      <c r="AD1438" s="67"/>
      <c r="AE1438" s="67"/>
      <c r="AF1438" s="67"/>
      <c r="AG1438" s="67"/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  <c r="AU1438" s="67"/>
      <c r="AV1438" s="67"/>
    </row>
    <row r="1439" spans="4:48"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67"/>
      <c r="Q1439" s="67"/>
      <c r="R1439" s="67"/>
      <c r="S1439" s="67"/>
      <c r="T1439" s="67"/>
      <c r="U1439" s="67"/>
      <c r="V1439" s="67"/>
      <c r="W1439" s="67"/>
      <c r="X1439" s="67"/>
      <c r="Y1439" s="67"/>
      <c r="Z1439" s="67"/>
      <c r="AA1439" s="67"/>
      <c r="AB1439" s="67"/>
      <c r="AC1439" s="67"/>
      <c r="AD1439" s="67"/>
      <c r="AE1439" s="67"/>
      <c r="AF1439" s="67"/>
      <c r="AG1439" s="67"/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  <c r="AU1439" s="67"/>
      <c r="AV1439" s="67"/>
    </row>
    <row r="1440" spans="4:48"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67"/>
      <c r="Q1440" s="67"/>
      <c r="R1440" s="67"/>
      <c r="S1440" s="67"/>
      <c r="T1440" s="67"/>
      <c r="U1440" s="67"/>
      <c r="V1440" s="67"/>
      <c r="W1440" s="67"/>
      <c r="X1440" s="67"/>
      <c r="Y1440" s="67"/>
      <c r="Z1440" s="67"/>
      <c r="AA1440" s="67"/>
      <c r="AB1440" s="67"/>
      <c r="AC1440" s="67"/>
      <c r="AD1440" s="67"/>
      <c r="AE1440" s="67"/>
      <c r="AF1440" s="67"/>
      <c r="AG1440" s="67"/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  <c r="AU1440" s="67"/>
      <c r="AV1440" s="67"/>
    </row>
    <row r="1441" spans="4:48"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67"/>
      <c r="Q1441" s="67"/>
      <c r="R1441" s="67"/>
      <c r="S1441" s="67"/>
      <c r="T1441" s="67"/>
      <c r="U1441" s="67"/>
      <c r="V1441" s="67"/>
      <c r="W1441" s="67"/>
      <c r="X1441" s="67"/>
      <c r="Y1441" s="67"/>
      <c r="Z1441" s="67"/>
      <c r="AA1441" s="67"/>
      <c r="AB1441" s="67"/>
      <c r="AC1441" s="67"/>
      <c r="AD1441" s="67"/>
      <c r="AE1441" s="67"/>
      <c r="AF1441" s="67"/>
      <c r="AG1441" s="67"/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  <c r="AU1441" s="67"/>
      <c r="AV1441" s="67"/>
    </row>
    <row r="1442" spans="4:48"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67"/>
      <c r="Q1442" s="67"/>
      <c r="R1442" s="67"/>
      <c r="S1442" s="67"/>
      <c r="T1442" s="67"/>
      <c r="U1442" s="67"/>
      <c r="V1442" s="67"/>
      <c r="W1442" s="67"/>
      <c r="X1442" s="67"/>
      <c r="Y1442" s="67"/>
      <c r="Z1442" s="67"/>
      <c r="AA1442" s="67"/>
      <c r="AB1442" s="67"/>
      <c r="AC1442" s="67"/>
      <c r="AD1442" s="67"/>
      <c r="AE1442" s="67"/>
      <c r="AF1442" s="67"/>
      <c r="AG1442" s="67"/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  <c r="AU1442" s="67"/>
      <c r="AV1442" s="67"/>
    </row>
    <row r="1443" spans="4:48"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67"/>
      <c r="Q1443" s="67"/>
      <c r="R1443" s="67"/>
      <c r="S1443" s="67"/>
      <c r="T1443" s="67"/>
      <c r="U1443" s="67"/>
      <c r="V1443" s="67"/>
      <c r="W1443" s="67"/>
      <c r="X1443" s="67"/>
      <c r="Y1443" s="67"/>
      <c r="Z1443" s="67"/>
      <c r="AA1443" s="67"/>
      <c r="AB1443" s="67"/>
      <c r="AC1443" s="67"/>
      <c r="AD1443" s="67"/>
      <c r="AE1443" s="67"/>
      <c r="AF1443" s="67"/>
      <c r="AG1443" s="67"/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  <c r="AU1443" s="67"/>
      <c r="AV1443" s="67"/>
    </row>
    <row r="1444" spans="4:48"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67"/>
      <c r="Q1444" s="67"/>
      <c r="R1444" s="67"/>
      <c r="S1444" s="67"/>
      <c r="T1444" s="67"/>
      <c r="U1444" s="67"/>
      <c r="V1444" s="67"/>
      <c r="W1444" s="67"/>
      <c r="X1444" s="67"/>
      <c r="Y1444" s="67"/>
      <c r="Z1444" s="67"/>
      <c r="AA1444" s="67"/>
      <c r="AB1444" s="67"/>
      <c r="AC1444" s="67"/>
      <c r="AD1444" s="67"/>
      <c r="AE1444" s="67"/>
      <c r="AF1444" s="67"/>
      <c r="AG1444" s="67"/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  <c r="AU1444" s="67"/>
      <c r="AV1444" s="67"/>
    </row>
    <row r="1445" spans="4:48"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67"/>
      <c r="Q1445" s="67"/>
      <c r="R1445" s="67"/>
      <c r="S1445" s="67"/>
      <c r="T1445" s="67"/>
      <c r="U1445" s="67"/>
      <c r="V1445" s="67"/>
      <c r="W1445" s="67"/>
      <c r="X1445" s="67"/>
      <c r="Y1445" s="67"/>
      <c r="Z1445" s="67"/>
      <c r="AA1445" s="67"/>
      <c r="AB1445" s="67"/>
      <c r="AC1445" s="67"/>
      <c r="AD1445" s="67"/>
      <c r="AE1445" s="67"/>
      <c r="AF1445" s="67"/>
      <c r="AG1445" s="67"/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  <c r="AU1445" s="67"/>
      <c r="AV1445" s="67"/>
    </row>
    <row r="1446" spans="4:48"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67"/>
      <c r="Q1446" s="67"/>
      <c r="R1446" s="67"/>
      <c r="S1446" s="67"/>
      <c r="T1446" s="67"/>
      <c r="U1446" s="67"/>
      <c r="V1446" s="67"/>
      <c r="W1446" s="67"/>
      <c r="X1446" s="67"/>
      <c r="Y1446" s="67"/>
      <c r="Z1446" s="67"/>
      <c r="AA1446" s="67"/>
      <c r="AB1446" s="67"/>
      <c r="AC1446" s="67"/>
      <c r="AD1446" s="67"/>
      <c r="AE1446" s="67"/>
      <c r="AF1446" s="67"/>
      <c r="AG1446" s="67"/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  <c r="AU1446" s="67"/>
      <c r="AV1446" s="67"/>
    </row>
    <row r="1447" spans="4:48"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67"/>
      <c r="Q1447" s="67"/>
      <c r="R1447" s="67"/>
      <c r="S1447" s="67"/>
      <c r="T1447" s="67"/>
      <c r="U1447" s="67"/>
      <c r="V1447" s="67"/>
      <c r="W1447" s="67"/>
      <c r="X1447" s="67"/>
      <c r="Y1447" s="67"/>
      <c r="Z1447" s="67"/>
      <c r="AA1447" s="67"/>
      <c r="AB1447" s="67"/>
      <c r="AC1447" s="67"/>
      <c r="AD1447" s="67"/>
      <c r="AE1447" s="67"/>
      <c r="AF1447" s="67"/>
      <c r="AG1447" s="67"/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  <c r="AU1447" s="67"/>
      <c r="AV1447" s="67"/>
    </row>
    <row r="1448" spans="4:48"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67"/>
      <c r="Q1448" s="67"/>
      <c r="R1448" s="67"/>
      <c r="S1448" s="67"/>
      <c r="T1448" s="67"/>
      <c r="U1448" s="67"/>
      <c r="V1448" s="67"/>
      <c r="W1448" s="67"/>
      <c r="X1448" s="67"/>
      <c r="Y1448" s="67"/>
      <c r="Z1448" s="67"/>
      <c r="AA1448" s="67"/>
      <c r="AB1448" s="67"/>
      <c r="AC1448" s="67"/>
      <c r="AD1448" s="67"/>
      <c r="AE1448" s="67"/>
      <c r="AF1448" s="67"/>
      <c r="AG1448" s="67"/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  <c r="AU1448" s="67"/>
      <c r="AV1448" s="67"/>
    </row>
    <row r="1449" spans="4:48"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67"/>
      <c r="Q1449" s="67"/>
      <c r="R1449" s="67"/>
      <c r="S1449" s="67"/>
      <c r="T1449" s="67"/>
      <c r="U1449" s="67"/>
      <c r="V1449" s="67"/>
      <c r="W1449" s="67"/>
      <c r="X1449" s="67"/>
      <c r="Y1449" s="67"/>
      <c r="Z1449" s="67"/>
      <c r="AA1449" s="67"/>
      <c r="AB1449" s="67"/>
      <c r="AC1449" s="67"/>
      <c r="AD1449" s="67"/>
      <c r="AE1449" s="67"/>
      <c r="AF1449" s="67"/>
      <c r="AG1449" s="67"/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  <c r="AU1449" s="67"/>
      <c r="AV1449" s="67"/>
    </row>
    <row r="1450" spans="4:48"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67"/>
      <c r="Q1450" s="67"/>
      <c r="R1450" s="67"/>
      <c r="S1450" s="67"/>
      <c r="T1450" s="67"/>
      <c r="U1450" s="67"/>
      <c r="V1450" s="67"/>
      <c r="W1450" s="67"/>
      <c r="X1450" s="67"/>
      <c r="Y1450" s="67"/>
      <c r="Z1450" s="67"/>
      <c r="AA1450" s="67"/>
      <c r="AB1450" s="67"/>
      <c r="AC1450" s="67"/>
      <c r="AD1450" s="67"/>
      <c r="AE1450" s="67"/>
      <c r="AF1450" s="67"/>
      <c r="AG1450" s="67"/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  <c r="AU1450" s="67"/>
      <c r="AV1450" s="67"/>
    </row>
    <row r="1451" spans="4:48"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67"/>
      <c r="Q1451" s="67"/>
      <c r="R1451" s="67"/>
      <c r="S1451" s="67"/>
      <c r="T1451" s="67"/>
      <c r="U1451" s="67"/>
      <c r="V1451" s="67"/>
      <c r="W1451" s="67"/>
      <c r="X1451" s="67"/>
      <c r="Y1451" s="67"/>
      <c r="Z1451" s="67"/>
      <c r="AA1451" s="67"/>
      <c r="AB1451" s="67"/>
      <c r="AC1451" s="67"/>
      <c r="AD1451" s="67"/>
      <c r="AE1451" s="67"/>
      <c r="AF1451" s="67"/>
      <c r="AG1451" s="67"/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  <c r="AU1451" s="67"/>
      <c r="AV1451" s="67"/>
    </row>
    <row r="1452" spans="4:48"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67"/>
      <c r="Q1452" s="67"/>
      <c r="R1452" s="67"/>
      <c r="S1452" s="67"/>
      <c r="T1452" s="67"/>
      <c r="U1452" s="67"/>
      <c r="V1452" s="67"/>
      <c r="W1452" s="67"/>
      <c r="X1452" s="67"/>
      <c r="Y1452" s="67"/>
      <c r="Z1452" s="67"/>
      <c r="AA1452" s="67"/>
      <c r="AB1452" s="67"/>
      <c r="AC1452" s="67"/>
      <c r="AD1452" s="67"/>
      <c r="AE1452" s="67"/>
      <c r="AF1452" s="67"/>
      <c r="AG1452" s="67"/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  <c r="AU1452" s="67"/>
      <c r="AV1452" s="67"/>
    </row>
    <row r="1453" spans="4:48"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67"/>
      <c r="Q1453" s="67"/>
      <c r="R1453" s="67"/>
      <c r="S1453" s="67"/>
      <c r="T1453" s="67"/>
      <c r="U1453" s="67"/>
      <c r="V1453" s="67"/>
      <c r="W1453" s="67"/>
      <c r="X1453" s="67"/>
      <c r="Y1453" s="67"/>
      <c r="Z1453" s="67"/>
      <c r="AA1453" s="67"/>
      <c r="AB1453" s="67"/>
      <c r="AC1453" s="67"/>
      <c r="AD1453" s="67"/>
      <c r="AE1453" s="67"/>
      <c r="AF1453" s="67"/>
      <c r="AG1453" s="67"/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  <c r="AU1453" s="67"/>
      <c r="AV1453" s="67"/>
    </row>
    <row r="1454" spans="4:48"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67"/>
      <c r="Q1454" s="67"/>
      <c r="R1454" s="67"/>
      <c r="S1454" s="67"/>
      <c r="T1454" s="67"/>
      <c r="U1454" s="67"/>
      <c r="V1454" s="67"/>
      <c r="W1454" s="67"/>
      <c r="X1454" s="67"/>
      <c r="Y1454" s="67"/>
      <c r="Z1454" s="67"/>
      <c r="AA1454" s="67"/>
      <c r="AB1454" s="67"/>
      <c r="AC1454" s="67"/>
      <c r="AD1454" s="67"/>
      <c r="AE1454" s="67"/>
      <c r="AF1454" s="67"/>
      <c r="AG1454" s="67"/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  <c r="AU1454" s="67"/>
      <c r="AV1454" s="67"/>
    </row>
    <row r="1455" spans="4:48"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67"/>
      <c r="Q1455" s="67"/>
      <c r="R1455" s="67"/>
      <c r="S1455" s="67"/>
      <c r="T1455" s="67"/>
      <c r="U1455" s="67"/>
      <c r="V1455" s="67"/>
      <c r="W1455" s="67"/>
      <c r="X1455" s="67"/>
      <c r="Y1455" s="67"/>
      <c r="Z1455" s="67"/>
      <c r="AA1455" s="67"/>
      <c r="AB1455" s="67"/>
      <c r="AC1455" s="67"/>
      <c r="AD1455" s="67"/>
      <c r="AE1455" s="67"/>
      <c r="AF1455" s="67"/>
      <c r="AG1455" s="67"/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  <c r="AU1455" s="67"/>
      <c r="AV1455" s="67"/>
    </row>
    <row r="1456" spans="4:48"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67"/>
      <c r="Q1456" s="67"/>
      <c r="R1456" s="67"/>
      <c r="S1456" s="67"/>
      <c r="T1456" s="67"/>
      <c r="U1456" s="67"/>
      <c r="V1456" s="67"/>
      <c r="W1456" s="67"/>
      <c r="X1456" s="67"/>
      <c r="Y1456" s="67"/>
      <c r="Z1456" s="67"/>
      <c r="AA1456" s="67"/>
      <c r="AB1456" s="67"/>
      <c r="AC1456" s="67"/>
      <c r="AD1456" s="67"/>
      <c r="AE1456" s="67"/>
      <c r="AF1456" s="67"/>
      <c r="AG1456" s="67"/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  <c r="AU1456" s="67"/>
      <c r="AV1456" s="67"/>
    </row>
    <row r="1457" spans="4:48"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67"/>
      <c r="Q1457" s="67"/>
      <c r="R1457" s="67"/>
      <c r="S1457" s="67"/>
      <c r="T1457" s="67"/>
      <c r="U1457" s="67"/>
      <c r="V1457" s="67"/>
      <c r="W1457" s="67"/>
      <c r="X1457" s="67"/>
      <c r="Y1457" s="67"/>
      <c r="Z1457" s="67"/>
      <c r="AA1457" s="67"/>
      <c r="AB1457" s="67"/>
      <c r="AC1457" s="67"/>
      <c r="AD1457" s="67"/>
      <c r="AE1457" s="67"/>
      <c r="AF1457" s="67"/>
      <c r="AG1457" s="67"/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  <c r="AU1457" s="67"/>
      <c r="AV1457" s="67"/>
    </row>
    <row r="1458" spans="4:48"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67"/>
      <c r="Q1458" s="67"/>
      <c r="R1458" s="67"/>
      <c r="S1458" s="67"/>
      <c r="T1458" s="67"/>
      <c r="U1458" s="67"/>
      <c r="V1458" s="67"/>
      <c r="W1458" s="67"/>
      <c r="X1458" s="67"/>
      <c r="Y1458" s="67"/>
      <c r="Z1458" s="67"/>
      <c r="AA1458" s="67"/>
      <c r="AB1458" s="67"/>
      <c r="AC1458" s="67"/>
      <c r="AD1458" s="67"/>
      <c r="AE1458" s="67"/>
      <c r="AF1458" s="67"/>
      <c r="AG1458" s="67"/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  <c r="AU1458" s="67"/>
      <c r="AV1458" s="67"/>
    </row>
    <row r="1459" spans="4:48"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67"/>
      <c r="Q1459" s="67"/>
      <c r="R1459" s="67"/>
      <c r="S1459" s="67"/>
      <c r="T1459" s="67"/>
      <c r="U1459" s="67"/>
      <c r="V1459" s="67"/>
      <c r="W1459" s="67"/>
      <c r="X1459" s="67"/>
      <c r="Y1459" s="67"/>
      <c r="Z1459" s="67"/>
      <c r="AA1459" s="67"/>
      <c r="AB1459" s="67"/>
      <c r="AC1459" s="67"/>
      <c r="AD1459" s="67"/>
      <c r="AE1459" s="67"/>
      <c r="AF1459" s="67"/>
      <c r="AG1459" s="67"/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  <c r="AU1459" s="67"/>
      <c r="AV1459" s="67"/>
    </row>
    <row r="1460" spans="4:48"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67"/>
      <c r="Q1460" s="67"/>
      <c r="R1460" s="67"/>
      <c r="S1460" s="67"/>
      <c r="T1460" s="67"/>
      <c r="U1460" s="67"/>
      <c r="V1460" s="67"/>
      <c r="W1460" s="67"/>
      <c r="X1460" s="67"/>
      <c r="Y1460" s="67"/>
      <c r="Z1460" s="67"/>
      <c r="AA1460" s="67"/>
      <c r="AB1460" s="67"/>
      <c r="AC1460" s="67"/>
      <c r="AD1460" s="67"/>
      <c r="AE1460" s="67"/>
      <c r="AF1460" s="67"/>
      <c r="AG1460" s="67"/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  <c r="AU1460" s="67"/>
      <c r="AV1460" s="67"/>
    </row>
    <row r="1461" spans="4:48"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67"/>
      <c r="Q1461" s="67"/>
      <c r="R1461" s="67"/>
      <c r="S1461" s="67"/>
      <c r="T1461" s="67"/>
      <c r="U1461" s="67"/>
      <c r="V1461" s="67"/>
      <c r="W1461" s="67"/>
      <c r="X1461" s="67"/>
      <c r="Y1461" s="67"/>
      <c r="Z1461" s="67"/>
      <c r="AA1461" s="67"/>
      <c r="AB1461" s="67"/>
      <c r="AC1461" s="67"/>
      <c r="AD1461" s="67"/>
      <c r="AE1461" s="67"/>
      <c r="AF1461" s="67"/>
      <c r="AG1461" s="67"/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  <c r="AU1461" s="67"/>
      <c r="AV1461" s="67"/>
    </row>
    <row r="1462" spans="4:48"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67"/>
      <c r="Q1462" s="67"/>
      <c r="R1462" s="67"/>
      <c r="S1462" s="67"/>
      <c r="T1462" s="67"/>
      <c r="U1462" s="67"/>
      <c r="V1462" s="67"/>
      <c r="W1462" s="67"/>
      <c r="X1462" s="67"/>
      <c r="Y1462" s="67"/>
      <c r="Z1462" s="67"/>
      <c r="AA1462" s="67"/>
      <c r="AB1462" s="67"/>
      <c r="AC1462" s="67"/>
      <c r="AD1462" s="67"/>
      <c r="AE1462" s="67"/>
      <c r="AF1462" s="67"/>
      <c r="AG1462" s="67"/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  <c r="AU1462" s="67"/>
      <c r="AV1462" s="67"/>
    </row>
    <row r="1463" spans="4:48"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67"/>
      <c r="Q1463" s="67"/>
      <c r="R1463" s="67"/>
      <c r="S1463" s="67"/>
      <c r="T1463" s="67"/>
      <c r="U1463" s="67"/>
      <c r="V1463" s="67"/>
      <c r="W1463" s="67"/>
      <c r="X1463" s="67"/>
      <c r="Y1463" s="67"/>
      <c r="Z1463" s="67"/>
      <c r="AA1463" s="67"/>
      <c r="AB1463" s="67"/>
      <c r="AC1463" s="67"/>
      <c r="AD1463" s="67"/>
      <c r="AE1463" s="67"/>
      <c r="AF1463" s="67"/>
      <c r="AG1463" s="67"/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  <c r="AU1463" s="67"/>
      <c r="AV1463" s="67"/>
    </row>
    <row r="1464" spans="4:48"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67"/>
      <c r="Q1464" s="67"/>
      <c r="R1464" s="67"/>
      <c r="S1464" s="67"/>
      <c r="T1464" s="67"/>
      <c r="U1464" s="67"/>
      <c r="V1464" s="67"/>
      <c r="W1464" s="67"/>
      <c r="X1464" s="67"/>
      <c r="Y1464" s="67"/>
      <c r="Z1464" s="67"/>
      <c r="AA1464" s="67"/>
      <c r="AB1464" s="67"/>
      <c r="AC1464" s="67"/>
      <c r="AD1464" s="67"/>
      <c r="AE1464" s="67"/>
      <c r="AF1464" s="67"/>
      <c r="AG1464" s="67"/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  <c r="AU1464" s="67"/>
      <c r="AV1464" s="67"/>
    </row>
    <row r="1465" spans="4:48"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67"/>
      <c r="Q1465" s="67"/>
      <c r="R1465" s="67"/>
      <c r="S1465" s="67"/>
      <c r="T1465" s="67"/>
      <c r="U1465" s="67"/>
      <c r="V1465" s="67"/>
      <c r="W1465" s="67"/>
      <c r="X1465" s="67"/>
      <c r="Y1465" s="67"/>
      <c r="Z1465" s="67"/>
      <c r="AA1465" s="67"/>
      <c r="AB1465" s="67"/>
      <c r="AC1465" s="67"/>
      <c r="AD1465" s="67"/>
      <c r="AE1465" s="67"/>
      <c r="AF1465" s="67"/>
      <c r="AG1465" s="67"/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  <c r="AU1465" s="67"/>
      <c r="AV1465" s="67"/>
    </row>
  </sheetData>
  <mergeCells count="8">
    <mergeCell ref="D2:AX2"/>
    <mergeCell ref="D3:AX3"/>
    <mergeCell ref="AW5:AW7"/>
    <mergeCell ref="AV5:AV7"/>
    <mergeCell ref="AF5:AQ5"/>
    <mergeCell ref="T5:Z5"/>
    <mergeCell ref="H5:K5"/>
    <mergeCell ref="E5:G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2017-05-04T12:25:46Z</cp:lastPrinted>
  <dcterms:created xsi:type="dcterms:W3CDTF">1996-10-14T23:33:28Z</dcterms:created>
  <dcterms:modified xsi:type="dcterms:W3CDTF">2021-04-19T06:55:29Z</dcterms:modified>
</cp:coreProperties>
</file>